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120" windowWidth="15135" windowHeight="9300" activeTab="5"/>
  </bookViews>
  <sheets>
    <sheet name="Introduction" sheetId="1" r:id="rId1"/>
    <sheet name="Step 1 - Starter" sheetId="2" r:id="rId2"/>
    <sheet name="Step 2 - Dough" sheetId="3" r:id="rId3"/>
    <sheet name="Step 3 - Recipe" sheetId="4" r:id="rId4"/>
    <sheet name="Formulas" sheetId="5" r:id="rId5"/>
    <sheet name="Credits" sheetId="6" r:id="rId6"/>
  </sheets>
  <definedNames>
    <definedName name="grams_per_lb">'Formulas'!$B$13</definedName>
    <definedName name="grams_per_oz">'Formulas'!$B$14</definedName>
    <definedName name="oz_per_lb">'Formulas'!$B$15</definedName>
  </definedNames>
  <calcPr fullCalcOnLoad="1"/>
</workbook>
</file>

<file path=xl/sharedStrings.xml><?xml version="1.0" encoding="utf-8"?>
<sst xmlns="http://schemas.openxmlformats.org/spreadsheetml/2006/main" count="166" uniqueCount="127">
  <si>
    <t>For 50% Starter: Flour = 500/1.5 = 333g, Water = 500 - 333 = 167g</t>
  </si>
  <si>
    <t>For 100% Starter: Flour = 500/2.0 = 250g, Water = 500 - 250 = 250g</t>
  </si>
  <si>
    <t>For 166% Starter: Flour = 500/2.66 = 188g, Water = 500 - 188 = 312g</t>
  </si>
  <si>
    <t>Step 1 - Determine the flour and water in the starter</t>
  </si>
  <si>
    <t>Step 2 - Determine the flour and water in the final dough</t>
  </si>
  <si>
    <t>Step 2 - Final Dough</t>
  </si>
  <si>
    <t>Final dough flour = 1500/(1 + .62) = 1500/1.62 = 926g</t>
  </si>
  <si>
    <t>Final dough water = 1500 - 926 = 574g</t>
  </si>
  <si>
    <t>Step 3 - Recipe values</t>
  </si>
  <si>
    <t>Hydration Calculator</t>
  </si>
  <si>
    <t>The following two calculations can be used to determine the flour and water values.</t>
  </si>
  <si>
    <t>Example</t>
  </si>
  <si>
    <t>Calculate!</t>
  </si>
  <si>
    <t>Comments</t>
  </si>
  <si>
    <t>These three steps can be used to determine the amounts of flour and water in starter and final dough.</t>
  </si>
  <si>
    <t>Step 3 - For the recipe values, subtract the starter flour and water from the final dough flour and water</t>
  </si>
  <si>
    <t>Item</t>
  </si>
  <si>
    <t>Spreadsheet by</t>
  </si>
  <si>
    <t>Formulas and ideas by</t>
  </si>
  <si>
    <t>substitute hydration * flour in (1b)  for water in (2)</t>
  </si>
  <si>
    <t>Formula</t>
  </si>
  <si>
    <t>expressed as a decimal</t>
  </si>
  <si>
    <t>If you know the amount of flour and water in the starter, this calculator will tell you its hydration</t>
  </si>
  <si>
    <t>The amount of the starter is simply the sum of the ingredients</t>
  </si>
  <si>
    <t>Hydration = weight of water / weight of flour</t>
  </si>
  <si>
    <t>Formulas used in this calculator</t>
  </si>
  <si>
    <t>For more information</t>
  </si>
  <si>
    <t xml:space="preserve">This is for a small batch which makes one loaf weighing approximately two pounds. </t>
  </si>
  <si>
    <t>Recipe by</t>
  </si>
  <si>
    <t>Northwest Sourdough Message Board</t>
  </si>
  <si>
    <t>Copyright</t>
  </si>
  <si>
    <t>Northwest Sourdough</t>
  </si>
  <si>
    <t>Ingredient</t>
  </si>
  <si>
    <t>Volume</t>
  </si>
  <si>
    <t>Weight</t>
  </si>
  <si>
    <t>Bakers %</t>
  </si>
  <si>
    <t>Starter</t>
  </si>
  <si>
    <t>Warm water</t>
  </si>
  <si>
    <t>Oil</t>
  </si>
  <si>
    <t>Salt</t>
  </si>
  <si>
    <t>All purpose flour</t>
  </si>
  <si>
    <t>Bread flour</t>
  </si>
  <si>
    <t>1 cup</t>
  </si>
  <si>
    <t>2 teaspoons</t>
  </si>
  <si>
    <t>1 teaspoon</t>
  </si>
  <si>
    <t>2 cups</t>
  </si>
  <si>
    <t>Hydration %</t>
  </si>
  <si>
    <t>Total flour</t>
  </si>
  <si>
    <t>Total Water</t>
  </si>
  <si>
    <t>Flour</t>
  </si>
  <si>
    <t>Water</t>
  </si>
  <si>
    <t>Step 1b - Determine the hydration of the starter from the ingredients</t>
  </si>
  <si>
    <t>Step 1a - Determine the flour and water in the starter</t>
  </si>
  <si>
    <t>This is the dough's hydration.  It is a widely quoted value.</t>
  </si>
  <si>
    <t>By definition, this number will always be 100%</t>
  </si>
  <si>
    <t>With a strong wooden spoon, mix all ingredients together in the order given and stir for about 1 minute.</t>
  </si>
  <si>
    <t xml:space="preserve">Let dough rest in the mixing bowl for 15 minutes, covered with plastic wrap. </t>
  </si>
  <si>
    <t>Notice that to make up for my thicker starter, I need to add more water</t>
  </si>
  <si>
    <t>and less flour to get the same total weight and hydration.</t>
  </si>
  <si>
    <t>The percentages of all the ingredients remain the same</t>
  </si>
  <si>
    <t>You can also use this calculator to change the amount of bread you wish to make.</t>
  </si>
  <si>
    <t xml:space="preserve">Pour out on floured surface and knead lightly for about three minutes, using the minimum amount of flour necessary to keep the dough from sticking. </t>
  </si>
  <si>
    <t xml:space="preserve">When done kneading, the dough should still be sticky. </t>
  </si>
  <si>
    <t>Put dough back into the bowl, cover with plastic and let proof (raise) for about six hours or until it looks like it has doubled.</t>
  </si>
  <si>
    <t xml:space="preserve">On a lightly floured surface, knead gently for about 1 minute and then shape dough as desired for bread loaf. </t>
  </si>
  <si>
    <t xml:space="preserve">Put your bowl of dough into a plastic bag and refrigerate overnight or for about 12 hours. </t>
  </si>
  <si>
    <t>Slice when completely cooled.  That should take 45 minutes to an hour.</t>
  </si>
  <si>
    <r>
      <t xml:space="preserve">Within a calculator, text in </t>
    </r>
    <r>
      <rPr>
        <b/>
        <sz val="12"/>
        <color indexed="12"/>
        <rFont val="Arial"/>
        <family val="2"/>
      </rPr>
      <t>blue</t>
    </r>
    <r>
      <rPr>
        <sz val="12"/>
        <rFont val="Arial"/>
        <family val="2"/>
      </rPr>
      <t xml:space="preserve"> is an example or an explanatory note</t>
    </r>
  </si>
  <si>
    <r>
      <t xml:space="preserve">Within a calculator, text in </t>
    </r>
    <r>
      <rPr>
        <b/>
        <sz val="12"/>
        <rFont val="Arial"/>
        <family val="2"/>
      </rPr>
      <t>black</t>
    </r>
    <r>
      <rPr>
        <sz val="12"/>
        <rFont val="Arial"/>
        <family val="2"/>
      </rPr>
      <t xml:space="preserve"> is a value you may enter or edit</t>
    </r>
  </si>
  <si>
    <t>Note that this is the same calculation as Step 1a</t>
  </si>
  <si>
    <t>Total Weight</t>
  </si>
  <si>
    <t>Version History</t>
  </si>
  <si>
    <t>03 Oct 2006 - Corrected protection error on Step 2.</t>
  </si>
  <si>
    <t>http://northwestsourdough.com</t>
  </si>
  <si>
    <t>http://teresal.proboards84.com</t>
  </si>
  <si>
    <t>22 Jan 2008 - Added US Customary to metric conversions</t>
  </si>
  <si>
    <t>g</t>
  </si>
  <si>
    <t>1b. water = hydration * flour</t>
  </si>
  <si>
    <t>Conversion factors</t>
  </si>
  <si>
    <t>grams per lb</t>
  </si>
  <si>
    <t>grams per oz</t>
  </si>
  <si>
    <t>oz per lb</t>
  </si>
  <si>
    <t>Copyright © 2006, 2008 Teresa Greenway.  All rights reserved worlwide.</t>
  </si>
  <si>
    <t>RKG Consulting</t>
  </si>
  <si>
    <t xml:space="preserve">Percent hydration is the total liquid weight divided by the total flour weight expressed as a percent. </t>
  </si>
  <si>
    <t>Bakers percentages allow you to scale a recipe to any size you want, and to calculate hydration. What makes baker's percentages different is that it is not the percentage of the ingredient in the starter or dough but the ratio of the weight of the ingredient to the weight of the flour in the mixture.</t>
  </si>
  <si>
    <t>For the sourdough baker, the fact that the starter is part water and part flour causes additional complexity.  This calculator can help you through the calculations.</t>
  </si>
  <si>
    <t>This calculator uses weights since that is how bakers do it.  Volume measurements are not reliable.  One cup of flour can have many different weights, depending on how it is packed.  An inexpensive kitchen scale will be an invaluable tool as you use this calculator.</t>
  </si>
  <si>
    <r>
      <t xml:space="preserve">Within a calculator, text in </t>
    </r>
    <r>
      <rPr>
        <b/>
        <sz val="12"/>
        <color indexed="17"/>
        <rFont val="Arial"/>
        <family val="2"/>
      </rPr>
      <t>green</t>
    </r>
    <r>
      <rPr>
        <sz val="12"/>
        <rFont val="Arial"/>
        <family val="2"/>
      </rPr>
      <t xml:space="preserve"> are the results of the calculation in the metric system</t>
    </r>
  </si>
  <si>
    <r>
      <t xml:space="preserve">Within a calculator, text in </t>
    </r>
    <r>
      <rPr>
        <b/>
        <sz val="12"/>
        <color indexed="61"/>
        <rFont val="Arial"/>
        <family val="2"/>
      </rPr>
      <t>purple</t>
    </r>
    <r>
      <rPr>
        <sz val="12"/>
        <rFont val="Arial"/>
        <family val="2"/>
      </rPr>
      <t xml:space="preserve"> are the results of the calculation in the US customary system</t>
    </r>
  </si>
  <si>
    <t>Calculator conventions</t>
  </si>
  <si>
    <t>Calculators are surrounded by single line borders</t>
  </si>
  <si>
    <t>multiply both sides of (1) by the weight of the flour</t>
  </si>
  <si>
    <t>factor out common flour factor</t>
  </si>
  <si>
    <t>divide both sides by (1 + hydration)</t>
  </si>
  <si>
    <t>assumes no other ingredients</t>
  </si>
  <si>
    <t xml:space="preserve">1. percent hydration = water / flour </t>
  </si>
  <si>
    <t xml:space="preserve">2. total weight = flour + water </t>
  </si>
  <si>
    <t xml:space="preserve">3. total weight = flour + hydration * flour </t>
  </si>
  <si>
    <t>4. total weight = flour * (1 + hydration)</t>
  </si>
  <si>
    <t>5. flour = total weight / (1 + hydration)</t>
  </si>
  <si>
    <t>1. flour = total weight divided by 1 plus hydration % (in decimal form)</t>
  </si>
  <si>
    <t>2. water = total weight - flour</t>
  </si>
  <si>
    <t>weight of starter:</t>
  </si>
  <si>
    <t>percent hydration</t>
  </si>
  <si>
    <t>weight of flour</t>
  </si>
  <si>
    <t>weight of water</t>
  </si>
  <si>
    <t>lb</t>
  </si>
  <si>
    <t>oz</t>
  </si>
  <si>
    <t>weight of dough</t>
  </si>
  <si>
    <t>Sample Recipe</t>
  </si>
  <si>
    <t>%</t>
  </si>
  <si>
    <t>Baker's</t>
  </si>
  <si>
    <t>Directions for the sample recipe</t>
  </si>
  <si>
    <t>In the morning take out bread dough, uncover and warm up until bread feels light and bubbly (sometimes this takes 1-2 hours, .</t>
  </si>
  <si>
    <t>sometimes it is ready when you take it out of the fridge in the morning). Sprinkle flour on top of dough to keep it from sticking once you turn it over</t>
  </si>
  <si>
    <t>In a preheated oven at 425 degrees, turn out loaf (upside down so the top of the loaf becomes the bottom) onto a bread or pizza stone,</t>
  </si>
  <si>
    <t>(you can also turn your bread over using a bread peel or a flat cookie sheet, then slash and pop into the oven). Quickly slash bread with a sharp knife,</t>
  </si>
  <si>
    <t>having the knife at a slight angle and making your cuts no more than 1/4 - 1/2 inch deep, spray loaf and oven with water, and bake for 25-30 minutes or until golden brown.</t>
  </si>
  <si>
    <t xml:space="preserve">Using a water spray bottle, spray water into the oven and on the top of the bread loaf, only during the first five minutes of baking, at least 3- 4 times. </t>
  </si>
  <si>
    <t xml:space="preserve">Place shaped dough, upside down, in a bowl or basket which is lined with a proofing cloth and sprinkled with flour.  </t>
  </si>
  <si>
    <t>Sprinkle flour on top (later it will be the bottom) of loaf too.</t>
  </si>
  <si>
    <t xml:space="preserve">Alternately, if this is your first loaf, try putting the dough, after shaping, into a greased / flour sprinkled glass baking dish, </t>
  </si>
  <si>
    <t xml:space="preserve">sprinkle the loaf with a little flour and cover with a plastic bag. Refrigerate overnight, and proceed as usual. </t>
  </si>
  <si>
    <t>3/4 cup</t>
  </si>
  <si>
    <t>Teresa L. Greenway</t>
  </si>
  <si>
    <t>Gary Taylor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</si>
</sst>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
    <numFmt numFmtId="173" formatCode="_(* #,##0.0_);_(* \(#,##0.0\);_(* &quot;-&quot;??_);_(@_)"/>
    <numFmt numFmtId="174" formatCode="_(* #,##0_);_(* \(#,##0\);_(* &quot;-&quot;??_);_(@_)"/>
    <numFmt numFmtId="175" formatCode="_(* #,##0.000_);_(* \(#,##0.000\);_(* &quot;-&quot;??_);_(@_)"/>
  </numFmts>
  <fonts count="23">
    <font>
      <sz val="10"/>
      <name val="Arial"/>
      <family val="0"/>
    </font>
    <font>
      <b/>
      <sz val="20"/>
      <color indexed="12"/>
      <name val="Arial"/>
      <family val="2"/>
    </font>
    <font>
      <sz val="12"/>
      <name val="Arial"/>
      <family val="0"/>
    </font>
    <font>
      <b/>
      <sz val="12"/>
      <color indexed="12"/>
      <name val="Arial"/>
      <family val="2"/>
    </font>
    <font>
      <sz val="8"/>
      <name val="Arial"/>
      <family val="0"/>
    </font>
    <font>
      <sz val="10"/>
      <color indexed="12"/>
      <name val="Arial"/>
      <family val="0"/>
    </font>
    <font>
      <sz val="12"/>
      <color indexed="12"/>
      <name val="Arial"/>
      <family val="0"/>
    </font>
    <font>
      <b/>
      <sz val="12"/>
      <color indexed="17"/>
      <name val="Arial"/>
      <family val="2"/>
    </font>
    <font>
      <u val="single"/>
      <sz val="10"/>
      <color indexed="12"/>
      <name val="Arial"/>
      <family val="0"/>
    </font>
    <font>
      <u val="single"/>
      <sz val="10"/>
      <color indexed="36"/>
      <name val="Arial"/>
      <family val="0"/>
    </font>
    <font>
      <sz val="10"/>
      <color indexed="17"/>
      <name val="Arial"/>
      <family val="0"/>
    </font>
    <font>
      <b/>
      <sz val="10"/>
      <color indexed="17"/>
      <name val="Arial"/>
      <family val="2"/>
    </font>
    <font>
      <sz val="10"/>
      <color indexed="8"/>
      <name val="Arial"/>
      <family val="0"/>
    </font>
    <font>
      <b/>
      <sz val="10"/>
      <color indexed="8"/>
      <name val="Arial"/>
      <family val="0"/>
    </font>
    <font>
      <b/>
      <sz val="12"/>
      <name val="Arial"/>
      <family val="2"/>
    </font>
    <font>
      <b/>
      <sz val="10"/>
      <color indexed="12"/>
      <name val="Arial"/>
      <family val="2"/>
    </font>
    <font>
      <b/>
      <sz val="12"/>
      <color indexed="61"/>
      <name val="Arial"/>
      <family val="2"/>
    </font>
    <font>
      <sz val="10"/>
      <color indexed="61"/>
      <name val="Arial"/>
      <family val="0"/>
    </font>
    <font>
      <b/>
      <sz val="10"/>
      <color indexed="61"/>
      <name val="Arial"/>
      <family val="2"/>
    </font>
    <font>
      <sz val="12"/>
      <color indexed="61"/>
      <name val="Arial"/>
      <family val="2"/>
    </font>
    <font>
      <sz val="10"/>
      <color indexed="9"/>
      <name val="Arial"/>
      <family val="0"/>
    </font>
    <font>
      <b/>
      <sz val="10"/>
      <color indexed="60"/>
      <name val="Arial"/>
      <family val="0"/>
    </font>
    <font>
      <sz val="10"/>
      <color indexed="10"/>
      <name val="Arial"/>
      <family val="0"/>
    </font>
  </fonts>
  <fills count="2">
    <fill>
      <patternFill/>
    </fill>
    <fill>
      <patternFill patternType="gray125"/>
    </fill>
  </fills>
  <borders count="19">
    <border>
      <left/>
      <right/>
      <top/>
      <bottom/>
      <diagonal/>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left" indent="2"/>
    </xf>
    <xf numFmtId="0" fontId="2" fillId="0" borderId="1" xfId="0" applyFont="1" applyBorder="1" applyAlignment="1" applyProtection="1">
      <alignment horizontal="center"/>
      <protection locked="0"/>
    </xf>
    <xf numFmtId="1" fontId="2" fillId="0" borderId="2" xfId="0" applyNumberFormat="1" applyFont="1" applyBorder="1" applyAlignment="1" applyProtection="1">
      <alignment horizontal="center"/>
      <protection locked="0"/>
    </xf>
    <xf numFmtId="0" fontId="12" fillId="0" borderId="0" xfId="0" applyFont="1" applyAlignment="1" applyProtection="1">
      <alignment horizontal="center"/>
      <protection locked="0"/>
    </xf>
    <xf numFmtId="9" fontId="2" fillId="0" borderId="3" xfId="21" applyFont="1" applyBorder="1" applyAlignment="1" applyProtection="1">
      <alignment horizontal="center"/>
      <protection locked="0"/>
    </xf>
    <xf numFmtId="0" fontId="11" fillId="0" borderId="4" xfId="0" applyFont="1" applyBorder="1" applyAlignment="1" applyProtection="1">
      <alignment/>
      <protection/>
    </xf>
    <xf numFmtId="0" fontId="11" fillId="0" borderId="0" xfId="0" applyFont="1" applyBorder="1" applyAlignment="1" applyProtection="1">
      <alignment horizontal="center"/>
      <protection/>
    </xf>
    <xf numFmtId="0" fontId="11" fillId="0" borderId="5" xfId="0" applyFont="1" applyBorder="1" applyAlignment="1" applyProtection="1">
      <alignment/>
      <protection/>
    </xf>
    <xf numFmtId="0" fontId="11" fillId="0" borderId="5" xfId="0" applyFont="1" applyBorder="1" applyAlignment="1" applyProtection="1">
      <alignment horizontal="center"/>
      <protection/>
    </xf>
    <xf numFmtId="172" fontId="11" fillId="0" borderId="6" xfId="21" applyNumberFormat="1" applyFont="1" applyBorder="1" applyAlignment="1" applyProtection="1">
      <alignment horizontal="center"/>
      <protection/>
    </xf>
    <xf numFmtId="172" fontId="11" fillId="0" borderId="0" xfId="21" applyNumberFormat="1" applyFont="1" applyBorder="1" applyAlignment="1" applyProtection="1">
      <alignment horizontal="center"/>
      <protection/>
    </xf>
    <xf numFmtId="0" fontId="11" fillId="0" borderId="2" xfId="0" applyFont="1" applyBorder="1" applyAlignment="1" applyProtection="1">
      <alignment/>
      <protection/>
    </xf>
    <xf numFmtId="0" fontId="11" fillId="0" borderId="2" xfId="0" applyFont="1" applyBorder="1" applyAlignment="1" applyProtection="1">
      <alignment horizontal="center"/>
      <protection/>
    </xf>
    <xf numFmtId="172" fontId="11" fillId="0" borderId="7" xfId="21" applyNumberFormat="1" applyFont="1" applyBorder="1" applyAlignment="1" applyProtection="1">
      <alignment horizontal="center"/>
      <protection/>
    </xf>
    <xf numFmtId="0" fontId="15" fillId="0" borderId="0" xfId="0" applyFont="1" applyAlignment="1">
      <alignment/>
    </xf>
    <xf numFmtId="0" fontId="5" fillId="0" borderId="0" xfId="0" applyFont="1" applyAlignment="1">
      <alignment horizontal="left"/>
    </xf>
    <xf numFmtId="0" fontId="0" fillId="0" borderId="0" xfId="0" applyAlignment="1" applyProtection="1">
      <alignment/>
      <protection locked="0"/>
    </xf>
    <xf numFmtId="0" fontId="2" fillId="0" borderId="8" xfId="0" applyFont="1" applyBorder="1" applyAlignment="1" applyProtection="1">
      <alignment horizontal="center"/>
      <protection locked="0"/>
    </xf>
    <xf numFmtId="9" fontId="2" fillId="0" borderId="2" xfId="21" applyFont="1" applyBorder="1" applyAlignment="1" applyProtection="1">
      <alignment horizontal="center"/>
      <protection locked="0"/>
    </xf>
    <xf numFmtId="9" fontId="0" fillId="0" borderId="7" xfId="21" applyFont="1" applyBorder="1" applyAlignment="1" applyProtection="1">
      <alignment horizontal="center"/>
      <protection locked="0"/>
    </xf>
    <xf numFmtId="0" fontId="0" fillId="0" borderId="2" xfId="0" applyFont="1" applyBorder="1" applyAlignment="1" applyProtection="1">
      <alignment horizontal="left" indent="4"/>
      <protection/>
    </xf>
    <xf numFmtId="1" fontId="2" fillId="0" borderId="5" xfId="0" applyNumberFormat="1"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20" fillId="0" borderId="0" xfId="0" applyFont="1" applyAlignment="1" applyProtection="1">
      <alignment/>
      <protection hidden="1"/>
    </xf>
    <xf numFmtId="1" fontId="20" fillId="0" borderId="0" xfId="0" applyNumberFormat="1" applyFont="1" applyAlignment="1" applyProtection="1">
      <alignment/>
      <protection hidden="1"/>
    </xf>
    <xf numFmtId="9" fontId="20" fillId="0" borderId="0" xfId="0" applyNumberFormat="1" applyFont="1" applyAlignment="1" applyProtection="1">
      <alignment/>
      <protection hidden="1"/>
    </xf>
    <xf numFmtId="9" fontId="20" fillId="0" borderId="0" xfId="21" applyFont="1" applyAlignment="1" applyProtection="1">
      <alignment/>
      <protection hidden="1"/>
    </xf>
    <xf numFmtId="1" fontId="17" fillId="0" borderId="0" xfId="0" applyNumberFormat="1" applyFont="1" applyAlignment="1" applyProtection="1">
      <alignment/>
      <protection hidden="1"/>
    </xf>
    <xf numFmtId="0" fontId="20" fillId="0" borderId="0" xfId="0" applyFont="1" applyAlignment="1" applyProtection="1">
      <alignment/>
      <protection/>
    </xf>
    <xf numFmtId="1" fontId="20" fillId="0" borderId="0" xfId="0" applyNumberFormat="1" applyFont="1" applyAlignment="1" applyProtection="1">
      <alignment/>
      <protection/>
    </xf>
    <xf numFmtId="0" fontId="0" fillId="0" borderId="2" xfId="0" applyBorder="1" applyAlignment="1" applyProtection="1">
      <alignment/>
      <protection/>
    </xf>
    <xf numFmtId="171" fontId="0" fillId="0" borderId="9" xfId="0" applyNumberFormat="1" applyBorder="1" applyAlignment="1" applyProtection="1">
      <alignment horizontal="center"/>
      <protection locked="0"/>
    </xf>
    <xf numFmtId="9" fontId="0" fillId="0" borderId="7" xfId="21" applyBorder="1" applyAlignment="1" applyProtection="1">
      <alignment horizontal="center"/>
      <protection locked="0"/>
    </xf>
    <xf numFmtId="1" fontId="11" fillId="0" borderId="3" xfId="0" applyNumberFormat="1" applyFont="1" applyBorder="1" applyAlignment="1" applyProtection="1">
      <alignment horizontal="center"/>
      <protection/>
    </xf>
    <xf numFmtId="1" fontId="11" fillId="0" borderId="10" xfId="0" applyNumberFormat="1" applyFont="1" applyBorder="1" applyAlignment="1" applyProtection="1">
      <alignment horizontal="center"/>
      <protection/>
    </xf>
    <xf numFmtId="1" fontId="18" fillId="0" borderId="5" xfId="0" applyNumberFormat="1" applyFont="1" applyBorder="1" applyAlignment="1" applyProtection="1">
      <alignment horizontal="center"/>
      <protection/>
    </xf>
    <xf numFmtId="1" fontId="18" fillId="0" borderId="2" xfId="0" applyNumberFormat="1" applyFont="1" applyBorder="1" applyAlignment="1" applyProtection="1">
      <alignment horizontal="center"/>
      <protection/>
    </xf>
    <xf numFmtId="0" fontId="12" fillId="0" borderId="5" xfId="0" applyFont="1" applyBorder="1" applyAlignment="1" applyProtection="1">
      <alignment horizontal="center"/>
      <protection locked="0"/>
    </xf>
    <xf numFmtId="0" fontId="12" fillId="0" borderId="11" xfId="0" applyFont="1" applyBorder="1" applyAlignment="1" applyProtection="1">
      <alignment horizontal="center"/>
      <protection locked="0"/>
    </xf>
    <xf numFmtId="171" fontId="0" fillId="0" borderId="9" xfId="15" applyNumberFormat="1" applyFont="1" applyBorder="1" applyAlignment="1" applyProtection="1">
      <alignment horizontal="center"/>
      <protection locked="0"/>
    </xf>
    <xf numFmtId="172" fontId="11" fillId="0" borderId="10" xfId="21" applyNumberFormat="1" applyFont="1" applyBorder="1" applyAlignment="1" applyProtection="1">
      <alignment horizontal="center"/>
      <protection/>
    </xf>
    <xf numFmtId="172" fontId="11" fillId="0" borderId="12" xfId="21" applyNumberFormat="1" applyFont="1" applyBorder="1" applyAlignment="1" applyProtection="1">
      <alignment horizontal="center"/>
      <protection/>
    </xf>
    <xf numFmtId="171" fontId="12" fillId="0" borderId="0" xfId="0" applyNumberFormat="1" applyFont="1" applyBorder="1" applyAlignment="1" applyProtection="1">
      <alignment horizontal="center"/>
      <protection locked="0"/>
    </xf>
    <xf numFmtId="171" fontId="12" fillId="0" borderId="13" xfId="0" applyNumberFormat="1" applyFont="1" applyBorder="1" applyAlignment="1" applyProtection="1">
      <alignment horizontal="center"/>
      <protection locked="0"/>
    </xf>
    <xf numFmtId="172" fontId="11" fillId="0" borderId="1" xfId="21" applyNumberFormat="1" applyFont="1" applyBorder="1" applyAlignment="1" applyProtection="1">
      <alignment horizontal="center"/>
      <protection/>
    </xf>
    <xf numFmtId="172" fontId="11" fillId="0" borderId="3" xfId="21" applyNumberFormat="1" applyFont="1" applyBorder="1" applyAlignment="1" applyProtection="1">
      <alignment horizontal="center"/>
      <protection/>
    </xf>
    <xf numFmtId="9" fontId="13" fillId="0" borderId="0" xfId="0" applyNumberFormat="1" applyFont="1" applyBorder="1" applyAlignment="1" applyProtection="1">
      <alignment horizontal="center"/>
      <protection/>
    </xf>
    <xf numFmtId="0" fontId="11" fillId="0" borderId="0" xfId="0" applyFont="1" applyBorder="1" applyAlignment="1" applyProtection="1">
      <alignment/>
      <protection/>
    </xf>
    <xf numFmtId="0" fontId="20" fillId="0" borderId="0" xfId="0" applyFont="1" applyBorder="1" applyAlignment="1" applyProtection="1">
      <alignment horizontal="center"/>
      <protection hidden="1"/>
    </xf>
    <xf numFmtId="0" fontId="20" fillId="0" borderId="0" xfId="0" applyFont="1" applyAlignment="1" applyProtection="1">
      <alignment horizontal="right"/>
      <protection hidden="1"/>
    </xf>
    <xf numFmtId="171" fontId="20" fillId="0" borderId="0" xfId="0" applyNumberFormat="1" applyFont="1" applyAlignment="1" applyProtection="1">
      <alignment horizontal="right"/>
      <protection hidden="1"/>
    </xf>
    <xf numFmtId="0" fontId="3"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5" fillId="0" borderId="0" xfId="0" applyFont="1" applyAlignment="1" applyProtection="1">
      <alignment horizontal="left" indent="1"/>
      <protection/>
    </xf>
    <xf numFmtId="0" fontId="3" fillId="0" borderId="14"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5" xfId="0" applyFont="1" applyBorder="1" applyAlignment="1" applyProtection="1">
      <alignment horizontal="center"/>
      <protection/>
    </xf>
    <xf numFmtId="0" fontId="0" fillId="0" borderId="1" xfId="0" applyBorder="1" applyAlignment="1" applyProtection="1">
      <alignment/>
      <protection/>
    </xf>
    <xf numFmtId="0" fontId="7" fillId="0" borderId="10" xfId="0" applyFont="1" applyBorder="1" applyAlignment="1" applyProtection="1">
      <alignment horizontal="center"/>
      <protection/>
    </xf>
    <xf numFmtId="0" fontId="3" fillId="0" borderId="10" xfId="0" applyFont="1" applyBorder="1" applyAlignment="1" applyProtection="1">
      <alignment horizontal="center"/>
      <protection/>
    </xf>
    <xf numFmtId="0" fontId="16" fillId="0" borderId="2" xfId="0" applyFont="1" applyBorder="1" applyAlignment="1" applyProtection="1">
      <alignment horizontal="center"/>
      <protection/>
    </xf>
    <xf numFmtId="0" fontId="16" fillId="0" borderId="15" xfId="0" applyFont="1" applyBorder="1" applyAlignment="1" applyProtection="1">
      <alignment horizontal="center"/>
      <protection/>
    </xf>
    <xf numFmtId="0" fontId="5" fillId="0" borderId="0" xfId="0" applyFont="1" applyAlignment="1" applyProtection="1">
      <alignment/>
      <protection/>
    </xf>
    <xf numFmtId="0" fontId="5" fillId="0" borderId="5" xfId="0" applyFont="1" applyBorder="1" applyAlignment="1" applyProtection="1">
      <alignment horizontal="center"/>
      <protection/>
    </xf>
    <xf numFmtId="0" fontId="5" fillId="0" borderId="1" xfId="0" applyFont="1" applyBorder="1" applyAlignment="1" applyProtection="1">
      <alignment horizontal="center"/>
      <protection/>
    </xf>
    <xf numFmtId="0" fontId="12" fillId="0" borderId="5" xfId="0" applyFont="1" applyBorder="1" applyAlignment="1" applyProtection="1">
      <alignment horizontal="center"/>
      <protection/>
    </xf>
    <xf numFmtId="0" fontId="5" fillId="0" borderId="3" xfId="0" applyFont="1" applyBorder="1" applyAlignment="1" applyProtection="1">
      <alignment horizontal="left" indent="1"/>
      <protection/>
    </xf>
    <xf numFmtId="0" fontId="5" fillId="0" borderId="0" xfId="0" applyFont="1" applyAlignment="1" applyProtection="1">
      <alignment horizontal="left" indent="2"/>
      <protection/>
    </xf>
    <xf numFmtId="9" fontId="5" fillId="0" borderId="5" xfId="0" applyNumberFormat="1" applyFont="1" applyBorder="1" applyAlignment="1" applyProtection="1">
      <alignment horizontal="center"/>
      <protection/>
    </xf>
    <xf numFmtId="0" fontId="5" fillId="0" borderId="3" xfId="0" applyFont="1" applyBorder="1" applyAlignment="1" applyProtection="1">
      <alignment horizontal="center"/>
      <protection/>
    </xf>
    <xf numFmtId="0" fontId="11" fillId="0" borderId="3" xfId="0" applyFont="1" applyBorder="1" applyAlignment="1" applyProtection="1">
      <alignment horizontal="center"/>
      <protection/>
    </xf>
    <xf numFmtId="0" fontId="12" fillId="0" borderId="0" xfId="0" applyFont="1" applyBorder="1" applyAlignment="1" applyProtection="1">
      <alignment horizontal="center"/>
      <protection/>
    </xf>
    <xf numFmtId="0" fontId="5" fillId="0" borderId="6" xfId="0" applyFont="1" applyBorder="1" applyAlignment="1" applyProtection="1">
      <alignment horizontal="left" indent="1"/>
      <protection/>
    </xf>
    <xf numFmtId="0" fontId="11" fillId="0" borderId="0" xfId="0" applyFont="1" applyAlignment="1" applyProtection="1">
      <alignment horizontal="left" indent="2"/>
      <protection/>
    </xf>
    <xf numFmtId="9" fontId="11" fillId="0" borderId="5" xfId="0" applyNumberFormat="1" applyFont="1" applyBorder="1" applyAlignment="1" applyProtection="1">
      <alignment horizontal="center"/>
      <protection/>
    </xf>
    <xf numFmtId="1" fontId="11" fillId="0" borderId="0" xfId="0" applyNumberFormat="1" applyFont="1" applyAlignment="1" applyProtection="1">
      <alignment horizontal="center"/>
      <protection/>
    </xf>
    <xf numFmtId="171" fontId="18" fillId="0" borderId="0" xfId="0" applyNumberFormat="1" applyFont="1" applyBorder="1" applyAlignment="1" applyProtection="1">
      <alignment horizontal="center"/>
      <protection/>
    </xf>
    <xf numFmtId="0" fontId="0" fillId="0" borderId="3" xfId="0" applyBorder="1" applyAlignment="1" applyProtection="1">
      <alignment/>
      <protection/>
    </xf>
    <xf numFmtId="0" fontId="5" fillId="0" borderId="13" xfId="0" applyFont="1" applyBorder="1" applyAlignment="1" applyProtection="1">
      <alignment/>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2" xfId="0" applyFont="1" applyBorder="1" applyAlignment="1" applyProtection="1">
      <alignment horizontal="left" indent="1"/>
      <protection/>
    </xf>
    <xf numFmtId="0" fontId="10" fillId="0" borderId="0" xfId="0" applyFont="1" applyAlignment="1" applyProtection="1">
      <alignment/>
      <protection/>
    </xf>
    <xf numFmtId="0" fontId="5" fillId="0" borderId="7" xfId="0" applyFont="1" applyBorder="1" applyAlignment="1" applyProtection="1">
      <alignment horizontal="left" indent="1"/>
      <protection/>
    </xf>
    <xf numFmtId="0" fontId="10" fillId="0" borderId="0" xfId="0" applyFont="1" applyAlignment="1" applyProtection="1">
      <alignment horizontal="center"/>
      <protection/>
    </xf>
    <xf numFmtId="0" fontId="10" fillId="0" borderId="0" xfId="0" applyFont="1" applyAlignment="1" applyProtection="1">
      <alignment horizontal="right"/>
      <protection/>
    </xf>
    <xf numFmtId="0" fontId="3" fillId="0" borderId="0" xfId="0" applyFont="1" applyFill="1" applyBorder="1" applyAlignment="1" applyProtection="1">
      <alignment/>
      <protection/>
    </xf>
    <xf numFmtId="0" fontId="0" fillId="0" borderId="0" xfId="0" applyAlignment="1" applyProtection="1">
      <alignment horizontal="center" wrapText="1"/>
      <protection/>
    </xf>
    <xf numFmtId="0" fontId="0" fillId="0" borderId="0" xfId="0" applyAlignment="1" applyProtection="1">
      <alignment wrapText="1"/>
      <protection/>
    </xf>
    <xf numFmtId="0" fontId="10" fillId="0" borderId="0" xfId="0" applyFont="1" applyAlignment="1" applyProtection="1">
      <alignment wrapText="1"/>
      <protection/>
    </xf>
    <xf numFmtId="0" fontId="0" fillId="0" borderId="0" xfId="0" applyAlignment="1" applyProtection="1">
      <alignment horizontal="right" wrapText="1"/>
      <protection/>
    </xf>
    <xf numFmtId="0" fontId="3" fillId="0" borderId="0" xfId="0" applyFont="1" applyFill="1" applyBorder="1" applyAlignment="1" applyProtection="1">
      <alignment wrapText="1"/>
      <protection/>
    </xf>
    <xf numFmtId="0" fontId="0" fillId="0" borderId="0" xfId="0" applyAlignment="1" applyProtection="1">
      <alignment/>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0" fillId="0" borderId="0" xfId="0" applyAlignment="1" applyProtection="1">
      <alignment horizontal="right" vertical="top"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Border="1" applyAlignment="1" applyProtection="1">
      <alignment wrapText="1"/>
      <protection/>
    </xf>
    <xf numFmtId="0" fontId="3" fillId="0" borderId="0" xfId="0" applyFont="1" applyBorder="1" applyAlignment="1" applyProtection="1">
      <alignment horizontal="center" wrapText="1"/>
      <protection/>
    </xf>
    <xf numFmtId="0" fontId="0" fillId="0" borderId="0" xfId="0" applyBorder="1" applyAlignment="1" applyProtection="1">
      <alignment/>
      <protection/>
    </xf>
    <xf numFmtId="9" fontId="12" fillId="0" borderId="0" xfId="0" applyNumberFormat="1" applyFont="1" applyBorder="1" applyAlignment="1" applyProtection="1">
      <alignment horizontal="center"/>
      <protection/>
    </xf>
    <xf numFmtId="1" fontId="0" fillId="0" borderId="5" xfId="0" applyNumberFormat="1" applyFont="1" applyBorder="1" applyAlignment="1" applyProtection="1">
      <alignment horizontal="center"/>
      <protection locked="0"/>
    </xf>
    <xf numFmtId="171" fontId="0" fillId="0" borderId="0" xfId="0" applyNumberFormat="1" applyFont="1" applyBorder="1" applyAlignment="1" applyProtection="1">
      <alignment horizontal="center"/>
      <protection locked="0"/>
    </xf>
    <xf numFmtId="0" fontId="3" fillId="0" borderId="15" xfId="0" applyFont="1" applyBorder="1" applyAlignment="1" applyProtection="1">
      <alignment horizontal="center"/>
      <protection/>
    </xf>
    <xf numFmtId="0" fontId="0" fillId="0" borderId="8" xfId="0" applyBorder="1" applyAlignment="1" applyProtection="1">
      <alignment/>
      <protection/>
    </xf>
    <xf numFmtId="174" fontId="20" fillId="0" borderId="0" xfId="15" applyNumberFormat="1" applyFont="1" applyAlignment="1" applyProtection="1">
      <alignment horizontal="left"/>
      <protection hidden="1"/>
    </xf>
    <xf numFmtId="0" fontId="3" fillId="0" borderId="0" xfId="0" applyFont="1" applyAlignment="1" applyProtection="1">
      <alignment horizontal="right"/>
      <protection/>
    </xf>
    <xf numFmtId="0" fontId="8" fillId="0" borderId="0" xfId="20" applyAlignment="1" applyProtection="1">
      <alignment horizontal="left" indent="1"/>
      <protection/>
    </xf>
    <xf numFmtId="0" fontId="0" fillId="0" borderId="0" xfId="0" applyFont="1" applyAlignment="1" applyProtection="1">
      <alignment horizontal="left" indent="1"/>
      <protection/>
    </xf>
    <xf numFmtId="0" fontId="0" fillId="0" borderId="0" xfId="0" applyAlignment="1" applyProtection="1">
      <alignment horizontal="left" indent="1"/>
      <protection/>
    </xf>
    <xf numFmtId="172" fontId="21" fillId="0" borderId="0" xfId="21" applyNumberFormat="1" applyFont="1" applyBorder="1" applyAlignment="1" applyProtection="1">
      <alignment horizontal="center"/>
      <protection/>
    </xf>
    <xf numFmtId="171" fontId="20" fillId="0" borderId="0" xfId="0" applyNumberFormat="1" applyFont="1" applyAlignment="1" applyProtection="1">
      <alignment/>
      <protection/>
    </xf>
    <xf numFmtId="171" fontId="20" fillId="0" borderId="0" xfId="0" applyNumberFormat="1" applyFont="1" applyAlignment="1" applyProtection="1">
      <alignment/>
      <protection hidden="1"/>
    </xf>
    <xf numFmtId="0" fontId="6" fillId="0" borderId="0" xfId="0" applyFont="1" applyAlignment="1" applyProtection="1">
      <alignment horizontal="left" indent="1"/>
      <protection/>
    </xf>
    <xf numFmtId="0" fontId="6" fillId="0" borderId="0" xfId="0" applyNumberFormat="1" applyFont="1" applyAlignment="1" applyProtection="1">
      <alignment horizontal="left" indent="1"/>
      <protection/>
    </xf>
    <xf numFmtId="0" fontId="6" fillId="0" borderId="0" xfId="0" applyNumberFormat="1" applyFont="1" applyAlignment="1" applyProtection="1">
      <alignment horizontal="left"/>
      <protection/>
    </xf>
    <xf numFmtId="0" fontId="6" fillId="0" borderId="0" xfId="0" applyFont="1" applyAlignment="1" applyProtection="1">
      <alignment horizontal="left"/>
      <protection/>
    </xf>
    <xf numFmtId="0" fontId="6" fillId="0" borderId="0" xfId="0" applyNumberFormat="1" applyFont="1" applyAlignment="1" applyProtection="1">
      <alignment horizontal="left" vertical="top" indent="1"/>
      <protection/>
    </xf>
    <xf numFmtId="0" fontId="6" fillId="0" borderId="0" xfId="0" applyNumberFormat="1" applyFont="1" applyAlignment="1" applyProtection="1">
      <alignment horizontal="left" vertical="top"/>
      <protection/>
    </xf>
    <xf numFmtId="0" fontId="6" fillId="0" borderId="0" xfId="0" applyFont="1" applyAlignment="1" applyProtection="1">
      <alignment horizontal="left" vertical="top" indent="1"/>
      <protection/>
    </xf>
    <xf numFmtId="0" fontId="5" fillId="0" borderId="0" xfId="0" applyFont="1" applyAlignment="1" applyProtection="1">
      <alignment horizontal="left"/>
      <protection/>
    </xf>
    <xf numFmtId="9" fontId="12" fillId="0" borderId="0" xfId="21" applyFont="1" applyAlignment="1" applyProtection="1">
      <alignment horizontal="center"/>
      <protection locked="0"/>
    </xf>
    <xf numFmtId="9" fontId="12" fillId="0" borderId="0" xfId="21" applyFont="1" applyBorder="1" applyAlignment="1" applyProtection="1">
      <alignment horizontal="center"/>
      <protection locked="0"/>
    </xf>
    <xf numFmtId="9" fontId="6" fillId="0" borderId="0" xfId="21" applyFont="1" applyBorder="1" applyAlignment="1" applyProtection="1">
      <alignment horizontal="center"/>
      <protection/>
    </xf>
    <xf numFmtId="9" fontId="2" fillId="0" borderId="0" xfId="21" applyFont="1" applyBorder="1" applyAlignment="1" applyProtection="1">
      <alignment horizontal="center"/>
      <protection/>
    </xf>
    <xf numFmtId="0" fontId="5" fillId="0" borderId="0" xfId="0" applyFont="1" applyBorder="1" applyAlignment="1" applyProtection="1">
      <alignment horizontal="left" indent="3"/>
      <protection/>
    </xf>
    <xf numFmtId="0" fontId="6" fillId="0" borderId="0" xfId="0" applyFont="1" applyAlignment="1" applyProtection="1">
      <alignment horizontal="left" indent="3"/>
      <protection/>
    </xf>
    <xf numFmtId="0" fontId="6" fillId="0" borderId="0" xfId="0" applyFont="1" applyAlignment="1" applyProtection="1">
      <alignment wrapText="1"/>
      <protection/>
    </xf>
    <xf numFmtId="0" fontId="6" fillId="0" borderId="0" xfId="0" applyFont="1" applyAlignment="1" applyProtection="1">
      <alignment/>
      <protection/>
    </xf>
    <xf numFmtId="0" fontId="2" fillId="0" borderId="0" xfId="0" applyFont="1" applyAlignment="1" applyProtection="1">
      <alignment horizontal="left" indent="3"/>
      <protection/>
    </xf>
    <xf numFmtId="0" fontId="3" fillId="0" borderId="16" xfId="0" applyFont="1" applyBorder="1" applyAlignment="1" applyProtection="1">
      <alignment horizontal="center"/>
      <protection/>
    </xf>
    <xf numFmtId="0" fontId="7" fillId="0" borderId="16" xfId="0" applyFont="1" applyBorder="1" applyAlignment="1" applyProtection="1">
      <alignment horizontal="center"/>
      <protection/>
    </xf>
    <xf numFmtId="0" fontId="16" fillId="0" borderId="17" xfId="0" applyFont="1" applyBorder="1" applyAlignment="1" applyProtection="1">
      <alignment horizontal="center"/>
      <protection/>
    </xf>
    <xf numFmtId="0" fontId="16" fillId="0" borderId="14" xfId="0" applyFont="1" applyBorder="1" applyAlignment="1" applyProtection="1">
      <alignment horizontal="center"/>
      <protection/>
    </xf>
    <xf numFmtId="0" fontId="6" fillId="0" borderId="5" xfId="0" applyFont="1" applyBorder="1" applyAlignment="1" applyProtection="1">
      <alignment horizontal="left" indent="1"/>
      <protection/>
    </xf>
    <xf numFmtId="0" fontId="6" fillId="0" borderId="1" xfId="0" applyFont="1" applyBorder="1" applyAlignment="1" applyProtection="1">
      <alignment horizontal="center"/>
      <protection/>
    </xf>
    <xf numFmtId="9" fontId="6" fillId="0" borderId="3" xfId="21" applyFont="1" applyBorder="1" applyAlignment="1" applyProtection="1">
      <alignment horizontal="center"/>
      <protection/>
    </xf>
    <xf numFmtId="0" fontId="6" fillId="0" borderId="8" xfId="0" applyFont="1" applyBorder="1" applyAlignment="1" applyProtection="1">
      <alignment horizontal="left" indent="1"/>
      <protection/>
    </xf>
    <xf numFmtId="1" fontId="6" fillId="0" borderId="1" xfId="0" applyNumberFormat="1" applyFont="1" applyBorder="1" applyAlignment="1" applyProtection="1">
      <alignment horizontal="center"/>
      <protection/>
    </xf>
    <xf numFmtId="0" fontId="5" fillId="0" borderId="1" xfId="0" applyFont="1" applyBorder="1" applyAlignment="1" applyProtection="1">
      <alignment horizontal="left" indent="3"/>
      <protection/>
    </xf>
    <xf numFmtId="1" fontId="7" fillId="0" borderId="1" xfId="0" applyNumberFormat="1" applyFont="1" applyBorder="1" applyAlignment="1" applyProtection="1">
      <alignment horizontal="center"/>
      <protection/>
    </xf>
    <xf numFmtId="0" fontId="16" fillId="0" borderId="8" xfId="0" applyFont="1" applyBorder="1" applyAlignment="1" applyProtection="1">
      <alignment horizontal="center"/>
      <protection/>
    </xf>
    <xf numFmtId="171" fontId="16" fillId="0" borderId="9" xfId="0" applyNumberFormat="1" applyFont="1" applyBorder="1" applyAlignment="1" applyProtection="1">
      <alignment horizontal="center"/>
      <protection/>
    </xf>
    <xf numFmtId="0" fontId="6" fillId="0" borderId="2" xfId="0" applyFont="1" applyBorder="1" applyAlignment="1" applyProtection="1">
      <alignment horizontal="left" indent="1"/>
      <protection/>
    </xf>
    <xf numFmtId="1" fontId="6" fillId="0" borderId="10" xfId="0" applyNumberFormat="1" applyFont="1" applyBorder="1" applyAlignment="1" applyProtection="1">
      <alignment horizontal="center"/>
      <protection/>
    </xf>
    <xf numFmtId="0" fontId="0" fillId="0" borderId="10" xfId="0" applyBorder="1" applyAlignment="1" applyProtection="1">
      <alignment/>
      <protection/>
    </xf>
    <xf numFmtId="1" fontId="7" fillId="0" borderId="10" xfId="0" applyNumberFormat="1" applyFont="1" applyBorder="1" applyAlignment="1" applyProtection="1">
      <alignment horizontal="center"/>
      <protection/>
    </xf>
    <xf numFmtId="171" fontId="16" fillId="0" borderId="7" xfId="0" applyNumberFormat="1" applyFont="1" applyBorder="1" applyAlignment="1" applyProtection="1">
      <alignment horizontal="center"/>
      <protection/>
    </xf>
    <xf numFmtId="0" fontId="6" fillId="0" borderId="0" xfId="0" applyFont="1" applyAlignment="1" applyProtection="1">
      <alignment horizontal="left" indent="1"/>
      <protection/>
    </xf>
    <xf numFmtId="0" fontId="1" fillId="0" borderId="0" xfId="0" applyFont="1" applyAlignment="1" applyProtection="1">
      <alignment/>
      <protection/>
    </xf>
    <xf numFmtId="0" fontId="2" fillId="0" borderId="0" xfId="0" applyFont="1" applyAlignment="1" applyProtection="1">
      <alignment wrapText="1" shrinkToFit="1"/>
      <protection/>
    </xf>
    <xf numFmtId="0" fontId="2" fillId="0" borderId="0" xfId="0" applyFont="1" applyAlignment="1" applyProtection="1">
      <alignment/>
      <protection/>
    </xf>
    <xf numFmtId="0" fontId="3" fillId="0" borderId="0" xfId="0" applyFont="1" applyAlignment="1" applyProtection="1">
      <alignment horizontal="left"/>
      <protection/>
    </xf>
    <xf numFmtId="0" fontId="6" fillId="0" borderId="0" xfId="0" applyFont="1" applyBorder="1" applyAlignment="1" applyProtection="1">
      <alignment horizontal="left" indent="4"/>
      <protection/>
    </xf>
    <xf numFmtId="0" fontId="3" fillId="0" borderId="0" xfId="0" applyFont="1" applyAlignment="1" applyProtection="1">
      <alignment/>
      <protection hidden="1"/>
    </xf>
    <xf numFmtId="0" fontId="0" fillId="0" borderId="0" xfId="0" applyAlignment="1" applyProtection="1">
      <alignment/>
      <protection hidden="1"/>
    </xf>
    <xf numFmtId="0" fontId="6" fillId="0" borderId="0" xfId="0" applyFont="1" applyAlignment="1" applyProtection="1">
      <alignment horizontal="left" indent="3"/>
      <protection hidden="1"/>
    </xf>
    <xf numFmtId="0" fontId="6" fillId="0" borderId="0" xfId="0" applyFont="1" applyAlignment="1" applyProtection="1">
      <alignment wrapText="1"/>
      <protection hidden="1"/>
    </xf>
    <xf numFmtId="0" fontId="6" fillId="0" borderId="0" xfId="0" applyFont="1" applyAlignment="1" applyProtection="1">
      <alignment/>
      <protection hidden="1"/>
    </xf>
    <xf numFmtId="0" fontId="2" fillId="0" borderId="0" xfId="0" applyFont="1" applyAlignment="1" applyProtection="1">
      <alignment horizontal="left" indent="3"/>
      <protection hidden="1"/>
    </xf>
    <xf numFmtId="0" fontId="0" fillId="0" borderId="0" xfId="0" applyFont="1" applyAlignment="1" applyProtection="1">
      <alignment horizontal="left" indent="3"/>
      <protection hidden="1"/>
    </xf>
    <xf numFmtId="0" fontId="3" fillId="0" borderId="16"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16" fillId="0" borderId="17" xfId="0" applyFont="1" applyFill="1" applyBorder="1" applyAlignment="1" applyProtection="1">
      <alignment horizontal="center"/>
      <protection hidden="1"/>
    </xf>
    <xf numFmtId="171" fontId="16" fillId="0" borderId="14" xfId="0" applyNumberFormat="1" applyFont="1" applyFill="1" applyBorder="1" applyAlignment="1" applyProtection="1">
      <alignment horizontal="center"/>
      <protection hidden="1"/>
    </xf>
    <xf numFmtId="0" fontId="6" fillId="0" borderId="3" xfId="0" applyFont="1" applyBorder="1" applyAlignment="1" applyProtection="1">
      <alignment horizontal="left" indent="2"/>
      <protection hidden="1"/>
    </xf>
    <xf numFmtId="0" fontId="6" fillId="0" borderId="6" xfId="0" applyFont="1" applyBorder="1" applyAlignment="1" applyProtection="1">
      <alignment horizontal="center"/>
      <protection hidden="1"/>
    </xf>
    <xf numFmtId="0" fontId="5" fillId="0" borderId="3" xfId="0" applyFont="1" applyBorder="1" applyAlignment="1" applyProtection="1">
      <alignment horizontal="left" indent="1"/>
      <protection hidden="1"/>
    </xf>
    <xf numFmtId="0" fontId="6" fillId="0" borderId="10" xfId="0" applyFont="1" applyBorder="1" applyAlignment="1" applyProtection="1">
      <alignment horizontal="left" indent="2"/>
      <protection hidden="1"/>
    </xf>
    <xf numFmtId="9" fontId="6" fillId="0" borderId="10" xfId="21" applyFont="1" applyBorder="1" applyAlignment="1" applyProtection="1">
      <alignment horizontal="center"/>
      <protection hidden="1"/>
    </xf>
    <xf numFmtId="0" fontId="6" fillId="0" borderId="1" xfId="0" applyFont="1" applyBorder="1" applyAlignment="1" applyProtection="1">
      <alignment horizontal="left" indent="2"/>
      <protection hidden="1"/>
    </xf>
    <xf numFmtId="1" fontId="6" fillId="0" borderId="6" xfId="0" applyNumberFormat="1" applyFont="1" applyBorder="1" applyAlignment="1" applyProtection="1">
      <alignment horizontal="center"/>
      <protection hidden="1"/>
    </xf>
    <xf numFmtId="1" fontId="7" fillId="0" borderId="5" xfId="0" applyNumberFormat="1" applyFont="1" applyBorder="1" applyAlignment="1" applyProtection="1">
      <alignment horizontal="center"/>
      <protection hidden="1"/>
    </xf>
    <xf numFmtId="0" fontId="16" fillId="0" borderId="8" xfId="0" applyFont="1" applyBorder="1" applyAlignment="1" applyProtection="1">
      <alignment horizontal="center"/>
      <protection hidden="1"/>
    </xf>
    <xf numFmtId="171" fontId="16" fillId="0" borderId="9" xfId="0" applyNumberFormat="1" applyFont="1" applyBorder="1" applyAlignment="1" applyProtection="1">
      <alignment horizontal="center"/>
      <protection hidden="1"/>
    </xf>
    <xf numFmtId="0" fontId="6" fillId="0" borderId="10" xfId="0" applyFont="1" applyBorder="1" applyAlignment="1" applyProtection="1">
      <alignment horizontal="left" indent="2"/>
      <protection hidden="1"/>
    </xf>
    <xf numFmtId="1" fontId="6" fillId="0" borderId="7" xfId="0" applyNumberFormat="1" applyFont="1" applyBorder="1" applyAlignment="1" applyProtection="1">
      <alignment horizontal="center"/>
      <protection hidden="1"/>
    </xf>
    <xf numFmtId="0" fontId="0" fillId="0" borderId="10" xfId="0" applyBorder="1" applyAlignment="1" applyProtection="1">
      <alignment/>
      <protection hidden="1"/>
    </xf>
    <xf numFmtId="1" fontId="7" fillId="0" borderId="2" xfId="0" applyNumberFormat="1" applyFont="1" applyBorder="1" applyAlignment="1" applyProtection="1">
      <alignment horizontal="center"/>
      <protection hidden="1"/>
    </xf>
    <xf numFmtId="0" fontId="16" fillId="0" borderId="2" xfId="0" applyFont="1" applyBorder="1" applyAlignment="1" applyProtection="1">
      <alignment horizontal="center"/>
      <protection hidden="1"/>
    </xf>
    <xf numFmtId="171" fontId="16" fillId="0" borderId="7" xfId="0" applyNumberFormat="1" applyFont="1" applyBorder="1" applyAlignment="1" applyProtection="1">
      <alignment horizontal="center"/>
      <protection hidden="1"/>
    </xf>
    <xf numFmtId="0" fontId="2" fillId="0" borderId="0" xfId="0" applyFont="1" applyAlignment="1" applyProtection="1">
      <alignment/>
      <protection hidden="1"/>
    </xf>
    <xf numFmtId="0" fontId="3" fillId="0" borderId="1" xfId="0" applyFont="1" applyBorder="1" applyAlignment="1" applyProtection="1">
      <alignment horizontal="center"/>
      <protection hidden="1"/>
    </xf>
    <xf numFmtId="0" fontId="7" fillId="0" borderId="16" xfId="0" applyFont="1" applyBorder="1" applyAlignment="1" applyProtection="1">
      <alignment horizontal="center"/>
      <protection hidden="1"/>
    </xf>
    <xf numFmtId="0" fontId="16" fillId="0" borderId="17" xfId="0" applyFont="1" applyBorder="1" applyAlignment="1" applyProtection="1">
      <alignment horizontal="center"/>
      <protection hidden="1"/>
    </xf>
    <xf numFmtId="0" fontId="16" fillId="0" borderId="14" xfId="0" applyFont="1" applyFill="1" applyBorder="1" applyAlignment="1" applyProtection="1">
      <alignment horizontal="center"/>
      <protection hidden="1"/>
    </xf>
    <xf numFmtId="0" fontId="6" fillId="0" borderId="3" xfId="0" applyFont="1" applyBorder="1" applyAlignment="1" applyProtection="1">
      <alignment horizontal="left" indent="2"/>
      <protection hidden="1"/>
    </xf>
    <xf numFmtId="0" fontId="5" fillId="0" borderId="3" xfId="0" applyFont="1" applyBorder="1" applyAlignment="1" applyProtection="1">
      <alignment horizontal="left" indent="3"/>
      <protection hidden="1"/>
    </xf>
    <xf numFmtId="0" fontId="0" fillId="0" borderId="3" xfId="0" applyBorder="1" applyAlignment="1" applyProtection="1">
      <alignment/>
      <protection hidden="1"/>
    </xf>
    <xf numFmtId="1" fontId="7" fillId="0" borderId="1" xfId="0" applyNumberFormat="1" applyFont="1" applyBorder="1" applyAlignment="1" applyProtection="1">
      <alignment horizontal="center"/>
      <protection hidden="1"/>
    </xf>
    <xf numFmtId="0" fontId="5" fillId="0" borderId="10" xfId="0" applyFont="1" applyBorder="1" applyAlignment="1" applyProtection="1">
      <alignment horizontal="left" indent="1"/>
      <protection hidden="1"/>
    </xf>
    <xf numFmtId="9" fontId="7" fillId="0" borderId="10" xfId="21" applyFont="1" applyBorder="1" applyAlignment="1" applyProtection="1">
      <alignment horizontal="center"/>
      <protection hidden="1"/>
    </xf>
    <xf numFmtId="0" fontId="19" fillId="0" borderId="2" xfId="0" applyFont="1" applyBorder="1" applyAlignment="1" applyProtection="1">
      <alignment/>
      <protection hidden="1"/>
    </xf>
    <xf numFmtId="9" fontId="16" fillId="0" borderId="7" xfId="21" applyFont="1" applyBorder="1" applyAlignment="1" applyProtection="1">
      <alignment horizontal="center"/>
      <protection hidden="1"/>
    </xf>
    <xf numFmtId="1" fontId="0" fillId="0" borderId="8" xfId="0" applyNumberFormat="1" applyFont="1" applyBorder="1" applyAlignment="1" applyProtection="1">
      <alignment horizontal="center"/>
      <protection locked="0"/>
    </xf>
    <xf numFmtId="1" fontId="12" fillId="0" borderId="0" xfId="0" applyNumberFormat="1" applyFont="1" applyAlignment="1" applyProtection="1">
      <alignment horizontal="center"/>
      <protection locked="0"/>
    </xf>
    <xf numFmtId="171" fontId="18" fillId="0" borderId="15" xfId="0" applyNumberFormat="1" applyFont="1" applyBorder="1" applyAlignment="1" applyProtection="1">
      <alignment horizontal="center"/>
      <protection/>
    </xf>
    <xf numFmtId="0" fontId="22" fillId="0" borderId="0" xfId="0" applyFont="1" applyAlignment="1" applyProtection="1">
      <alignment/>
      <protection hidden="1"/>
    </xf>
    <xf numFmtId="0" fontId="6" fillId="0" borderId="0" xfId="0" applyFont="1" applyAlignment="1" applyProtection="1">
      <alignment horizontal="left" wrapText="1" indent="1"/>
      <protection hidden="1"/>
    </xf>
    <xf numFmtId="0" fontId="5" fillId="0" borderId="0" xfId="0" applyFont="1" applyAlignment="1" applyProtection="1">
      <alignment horizontal="left" indent="1"/>
      <protection hidden="1"/>
    </xf>
    <xf numFmtId="0" fontId="6" fillId="0" borderId="0" xfId="0" applyFont="1" applyAlignment="1" applyProtection="1">
      <alignment horizontal="left" indent="3"/>
      <protection hidden="1"/>
    </xf>
    <xf numFmtId="0" fontId="7" fillId="0" borderId="17" xfId="0" applyFont="1" applyBorder="1" applyAlignment="1" applyProtection="1">
      <alignment horizontal="center"/>
      <protection hidden="1"/>
    </xf>
    <xf numFmtId="0" fontId="0" fillId="0" borderId="1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8" xfId="0" applyBorder="1" applyAlignment="1" applyProtection="1">
      <alignment/>
      <protection hidden="1"/>
    </xf>
    <xf numFmtId="0" fontId="0" fillId="0" borderId="14" xfId="0" applyBorder="1" applyAlignment="1" applyProtection="1">
      <alignment/>
      <protection hidden="1"/>
    </xf>
    <xf numFmtId="0" fontId="6" fillId="0" borderId="0" xfId="0" applyFont="1" applyAlignment="1" applyProtection="1">
      <alignment horizontal="left" wrapText="1" indent="1"/>
      <protection/>
    </xf>
    <xf numFmtId="0" fontId="5" fillId="0" borderId="0" xfId="0" applyFont="1" applyAlignment="1" applyProtection="1">
      <alignment horizontal="left" indent="1"/>
      <protection/>
    </xf>
    <xf numFmtId="0" fontId="6" fillId="0" borderId="0" xfId="0" applyFont="1" applyAlignment="1" applyProtection="1">
      <alignment horizontal="left" indent="3"/>
      <protection/>
    </xf>
    <xf numFmtId="0" fontId="7" fillId="0" borderId="17" xfId="0" applyFont="1" applyBorder="1" applyAlignment="1" applyProtection="1">
      <alignment horizontal="center"/>
      <protection/>
    </xf>
    <xf numFmtId="0" fontId="0" fillId="0" borderId="18" xfId="0" applyBorder="1" applyAlignment="1" applyProtection="1">
      <alignment/>
      <protection/>
    </xf>
    <xf numFmtId="0" fontId="0" fillId="0" borderId="14" xfId="0" applyBorder="1" applyAlignment="1" applyProtection="1">
      <alignment/>
      <protection/>
    </xf>
    <xf numFmtId="0" fontId="7" fillId="0" borderId="5"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17" xfId="0" applyFont="1" applyBorder="1" applyAlignment="1" applyProtection="1">
      <alignment horizontal="center"/>
      <protection/>
    </xf>
    <xf numFmtId="0" fontId="14" fillId="0" borderId="18" xfId="0" applyFont="1" applyBorder="1" applyAlignment="1" applyProtection="1">
      <alignment horizontal="center"/>
      <protection/>
    </xf>
    <xf numFmtId="0" fontId="14" fillId="0" borderId="14" xfId="0" applyFont="1" applyBorder="1" applyAlignment="1" applyProtection="1">
      <alignment horizontal="center"/>
      <protection/>
    </xf>
    <xf numFmtId="0" fontId="7" fillId="0" borderId="18"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teresal.proboards84.com/" TargetMode="External" /><Relationship Id="rId2" Type="http://schemas.openxmlformats.org/officeDocument/2006/relationships/hyperlink" Target="http://northwestsourdough.co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8"/>
  <sheetViews>
    <sheetView showGridLines="0" showRowColHeaders="0" showOutlineSymbols="0" workbookViewId="0" topLeftCell="A1">
      <selection activeCell="A21" sqref="A21"/>
    </sheetView>
  </sheetViews>
  <sheetFormatPr defaultColWidth="9.140625" defaultRowHeight="12.75"/>
  <cols>
    <col min="1" max="1" width="114.28125" style="60" bestFit="1" customWidth="1"/>
    <col min="2" max="2" width="10.00390625" style="60" customWidth="1"/>
    <col min="3" max="16384" width="9.140625" style="60" customWidth="1"/>
  </cols>
  <sheetData>
    <row r="1" ht="26.25">
      <c r="A1" s="160" t="s">
        <v>9</v>
      </c>
    </row>
    <row r="2" ht="45">
      <c r="A2" s="161" t="s">
        <v>85</v>
      </c>
    </row>
    <row r="3" ht="15">
      <c r="A3" s="162"/>
    </row>
    <row r="4" ht="15">
      <c r="A4" s="161" t="s">
        <v>84</v>
      </c>
    </row>
    <row r="5" ht="15">
      <c r="A5" s="161"/>
    </row>
    <row r="6" ht="30">
      <c r="A6" s="161" t="s">
        <v>86</v>
      </c>
    </row>
    <row r="7" ht="15">
      <c r="A7" s="161"/>
    </row>
    <row r="8" ht="45">
      <c r="A8" s="161" t="s">
        <v>87</v>
      </c>
    </row>
    <row r="9" ht="15">
      <c r="A9" s="161"/>
    </row>
    <row r="10" ht="15.75">
      <c r="A10" s="58" t="s">
        <v>14</v>
      </c>
    </row>
    <row r="11" ht="15">
      <c r="A11" s="140" t="s">
        <v>3</v>
      </c>
    </row>
    <row r="12" ht="15">
      <c r="A12" s="140" t="s">
        <v>4</v>
      </c>
    </row>
    <row r="13" ht="15">
      <c r="A13" s="140" t="s">
        <v>15</v>
      </c>
    </row>
    <row r="15" ht="15.75">
      <c r="A15" s="163" t="s">
        <v>90</v>
      </c>
    </row>
    <row r="16" ht="15">
      <c r="A16" s="140" t="s">
        <v>91</v>
      </c>
    </row>
    <row r="17" ht="15.75">
      <c r="A17" s="140" t="s">
        <v>68</v>
      </c>
    </row>
    <row r="18" ht="15.75">
      <c r="A18" s="140" t="s">
        <v>88</v>
      </c>
    </row>
    <row r="19" ht="15.75">
      <c r="A19" s="140" t="s">
        <v>89</v>
      </c>
    </row>
    <row r="20" ht="15.75">
      <c r="A20" s="140" t="s">
        <v>67</v>
      </c>
    </row>
    <row r="21" ht="12.75">
      <c r="A21" s="20"/>
    </row>
    <row r="23" ht="15">
      <c r="A23" s="164"/>
    </row>
    <row r="28" ht="15.75">
      <c r="A28" s="58"/>
    </row>
    <row r="34" s="72" customFormat="1" ht="12.75"/>
  </sheetData>
  <sheetProtection password="CC38" sheet="1" objects="1" scenarios="1" selectLockedCells="1"/>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H24"/>
  <sheetViews>
    <sheetView showGridLines="0" showRowColHeaders="0" showOutlineSymbols="0" workbookViewId="0" topLeftCell="A1">
      <selection activeCell="F21" sqref="F21"/>
    </sheetView>
  </sheetViews>
  <sheetFormatPr defaultColWidth="9.140625" defaultRowHeight="12.75"/>
  <cols>
    <col min="1" max="1" width="25.7109375" style="166" customWidth="1"/>
    <col min="2" max="2" width="10.7109375" style="166" bestFit="1" customWidth="1"/>
    <col min="3" max="3" width="62.00390625" style="166" bestFit="1" customWidth="1"/>
    <col min="4" max="4" width="12.00390625" style="166" bestFit="1" customWidth="1"/>
    <col min="5" max="6" width="9.140625" style="166" customWidth="1"/>
    <col min="7" max="7" width="11.140625" style="166" bestFit="1" customWidth="1"/>
    <col min="8" max="16384" width="9.140625" style="166" customWidth="1"/>
  </cols>
  <sheetData>
    <row r="1" ht="15.75">
      <c r="A1" s="165" t="s">
        <v>52</v>
      </c>
    </row>
    <row r="2" spans="1:4" ht="15">
      <c r="A2" s="211" t="s">
        <v>10</v>
      </c>
      <c r="B2" s="211"/>
      <c r="C2" s="211"/>
      <c r="D2" s="212"/>
    </row>
    <row r="3" spans="1:4" ht="15">
      <c r="A3" s="167" t="s">
        <v>101</v>
      </c>
      <c r="B3" s="168"/>
      <c r="C3" s="168"/>
      <c r="D3" s="169"/>
    </row>
    <row r="4" spans="1:4" ht="15">
      <c r="A4" s="213" t="s">
        <v>102</v>
      </c>
      <c r="B4" s="213"/>
      <c r="C4" s="213"/>
      <c r="D4" s="213"/>
    </row>
    <row r="5" spans="1:4" ht="15">
      <c r="A5" s="170"/>
      <c r="B5" s="170"/>
      <c r="C5" s="170"/>
      <c r="D5" s="170"/>
    </row>
    <row r="6" spans="1:8" ht="12.75">
      <c r="A6" s="171"/>
      <c r="C6" s="171"/>
      <c r="D6" s="171"/>
      <c r="G6" s="30"/>
      <c r="H6" s="30"/>
    </row>
    <row r="7" spans="1:8" ht="15.75">
      <c r="A7" s="172" t="s">
        <v>16</v>
      </c>
      <c r="B7" s="173" t="s">
        <v>11</v>
      </c>
      <c r="C7" s="172" t="s">
        <v>13</v>
      </c>
      <c r="D7" s="214" t="s">
        <v>12</v>
      </c>
      <c r="E7" s="215"/>
      <c r="F7" s="216"/>
      <c r="G7" s="30"/>
      <c r="H7" s="30"/>
    </row>
    <row r="8" spans="1:8" ht="15.75">
      <c r="A8" s="174"/>
      <c r="B8" s="172" t="s">
        <v>76</v>
      </c>
      <c r="C8" s="174"/>
      <c r="D8" s="175" t="s">
        <v>76</v>
      </c>
      <c r="E8" s="176" t="s">
        <v>107</v>
      </c>
      <c r="F8" s="177" t="s">
        <v>108</v>
      </c>
      <c r="G8" s="30"/>
      <c r="H8" s="30"/>
    </row>
    <row r="9" spans="1:8" ht="15">
      <c r="A9" s="178" t="s">
        <v>103</v>
      </c>
      <c r="B9" s="179">
        <v>500</v>
      </c>
      <c r="C9" s="180" t="s">
        <v>0</v>
      </c>
      <c r="D9" s="21">
        <v>500</v>
      </c>
      <c r="E9" s="207">
        <v>1</v>
      </c>
      <c r="F9" s="46">
        <v>1.6</v>
      </c>
      <c r="G9" s="116">
        <f>E9*grams_per_lb+F9*grams_per_oz</f>
        <v>498.95</v>
      </c>
      <c r="H9" s="31"/>
    </row>
    <row r="10" spans="1:8" ht="15">
      <c r="A10" s="181" t="s">
        <v>104</v>
      </c>
      <c r="B10" s="182">
        <v>0.5</v>
      </c>
      <c r="C10" s="180" t="s">
        <v>1</v>
      </c>
      <c r="D10" s="22">
        <v>0.5</v>
      </c>
      <c r="E10" s="24"/>
      <c r="F10" s="23">
        <v>0.5</v>
      </c>
      <c r="G10" s="31"/>
      <c r="H10" s="30"/>
    </row>
    <row r="11" spans="1:8" ht="15.75">
      <c r="A11" s="183" t="s">
        <v>105</v>
      </c>
      <c r="B11" s="184">
        <f>B9/(1+B10)</f>
        <v>333.3333333333333</v>
      </c>
      <c r="C11" s="180" t="s">
        <v>2</v>
      </c>
      <c r="D11" s="185">
        <f>D9/(1+D10)</f>
        <v>333.3333333333333</v>
      </c>
      <c r="E11" s="186">
        <f>INT(G11/grams_per_lb)</f>
        <v>0</v>
      </c>
      <c r="F11" s="187">
        <f>G11/grams_per_oz-E11*oz_per_lb</f>
        <v>11.73309817754262</v>
      </c>
      <c r="G11" s="31">
        <f>G9/(1+F10)</f>
        <v>332.6333333333333</v>
      </c>
      <c r="H11" s="31">
        <f>E11*grams_per_lb+F11*grams_per_oz</f>
        <v>332.6333333333333</v>
      </c>
    </row>
    <row r="12" spans="1:8" ht="15.75">
      <c r="A12" s="188" t="s">
        <v>106</v>
      </c>
      <c r="B12" s="189">
        <f>B9-B11</f>
        <v>166.66666666666669</v>
      </c>
      <c r="C12" s="190"/>
      <c r="D12" s="191">
        <f>D9-D11</f>
        <v>166.66666666666669</v>
      </c>
      <c r="E12" s="192">
        <f>INT(G12/grams_per_lb)</f>
        <v>0</v>
      </c>
      <c r="F12" s="193">
        <f>G12/grams_per_oz-E12*oz_per_lb</f>
        <v>5.86654908877131</v>
      </c>
      <c r="G12" s="31">
        <f>G9-G11</f>
        <v>166.31666666666666</v>
      </c>
      <c r="H12" s="31">
        <f>E12*grams_per_lb+F12*grams_per_oz</f>
        <v>166.31666666666666</v>
      </c>
    </row>
    <row r="13" spans="7:8" ht="12.75">
      <c r="G13" s="30"/>
      <c r="H13" s="30"/>
    </row>
    <row r="14" spans="7:8" ht="12.75">
      <c r="G14" s="30"/>
      <c r="H14" s="30"/>
    </row>
    <row r="15" spans="1:8" ht="15.75">
      <c r="A15" s="165" t="s">
        <v>51</v>
      </c>
      <c r="G15" s="30"/>
      <c r="H15" s="30"/>
    </row>
    <row r="16" spans="1:8" ht="15">
      <c r="A16" s="194" t="s">
        <v>22</v>
      </c>
      <c r="G16" s="30"/>
      <c r="H16" s="30"/>
    </row>
    <row r="17" spans="7:8" ht="12.75">
      <c r="G17" s="30"/>
      <c r="H17" s="30"/>
    </row>
    <row r="18" spans="1:8" ht="15.75">
      <c r="A18" s="172" t="s">
        <v>16</v>
      </c>
      <c r="B18" s="173" t="s">
        <v>11</v>
      </c>
      <c r="C18" s="172" t="s">
        <v>13</v>
      </c>
      <c r="D18" s="214" t="s">
        <v>12</v>
      </c>
      <c r="E18" s="217"/>
      <c r="F18" s="218"/>
      <c r="G18" s="30"/>
      <c r="H18" s="30"/>
    </row>
    <row r="19" spans="1:8" ht="15.75">
      <c r="A19" s="195"/>
      <c r="B19" s="172" t="s">
        <v>76</v>
      </c>
      <c r="C19" s="174"/>
      <c r="D19" s="196" t="s">
        <v>76</v>
      </c>
      <c r="E19" s="197" t="s">
        <v>107</v>
      </c>
      <c r="F19" s="198" t="s">
        <v>108</v>
      </c>
      <c r="G19" s="30"/>
      <c r="H19" s="30"/>
    </row>
    <row r="20" spans="1:8" ht="15">
      <c r="A20" s="199" t="s">
        <v>105</v>
      </c>
      <c r="B20" s="184">
        <f>B22/(1+B23)</f>
        <v>333.3333333333333</v>
      </c>
      <c r="C20" s="200"/>
      <c r="D20" s="25">
        <v>333</v>
      </c>
      <c r="E20" s="26">
        <v>0</v>
      </c>
      <c r="F20" s="27">
        <v>11.7</v>
      </c>
      <c r="G20" s="31">
        <f>E20*grams_per_lb+F20*grams_per_oz</f>
        <v>331.695</v>
      </c>
      <c r="H20" s="30"/>
    </row>
    <row r="21" spans="1:8" ht="15">
      <c r="A21" s="188" t="s">
        <v>106</v>
      </c>
      <c r="B21" s="189">
        <f>B22-B20</f>
        <v>166.66666666666669</v>
      </c>
      <c r="C21" s="201"/>
      <c r="D21" s="6">
        <v>167</v>
      </c>
      <c r="E21" s="28">
        <v>0</v>
      </c>
      <c r="F21" s="29">
        <v>5.9</v>
      </c>
      <c r="G21" s="31">
        <f>E21*grams_per_lb+F21*grams_per_oz</f>
        <v>167.26500000000001</v>
      </c>
      <c r="H21" s="30"/>
    </row>
    <row r="22" spans="1:8" ht="15.75">
      <c r="A22" s="178" t="s">
        <v>103</v>
      </c>
      <c r="B22" s="179">
        <v>500</v>
      </c>
      <c r="C22" s="180" t="s">
        <v>23</v>
      </c>
      <c r="D22" s="202">
        <f>D20+D21</f>
        <v>500</v>
      </c>
      <c r="E22" s="186">
        <f>INT(G22/grams_per_lb)</f>
        <v>1</v>
      </c>
      <c r="F22" s="187">
        <f>G22/grams_per_oz-E22*oz_per_lb</f>
        <v>1.6000000000000014</v>
      </c>
      <c r="G22" s="31">
        <f>G20+G21</f>
        <v>498.96000000000004</v>
      </c>
      <c r="H22" s="31">
        <f>E22*grams_per_lb+F22*grams_per_oz</f>
        <v>498.95000000000005</v>
      </c>
    </row>
    <row r="23" spans="1:8" ht="15.75">
      <c r="A23" s="181" t="s">
        <v>104</v>
      </c>
      <c r="B23" s="182">
        <v>0.5</v>
      </c>
      <c r="C23" s="203" t="s">
        <v>24</v>
      </c>
      <c r="D23" s="204">
        <f>D21/D20</f>
        <v>0.5015015015015015</v>
      </c>
      <c r="E23" s="205"/>
      <c r="F23" s="206">
        <f>G23</f>
        <v>0.5042735042735044</v>
      </c>
      <c r="G23" s="33">
        <f>G21/G20</f>
        <v>0.5042735042735044</v>
      </c>
      <c r="H23" s="30"/>
    </row>
    <row r="24" spans="7:8" ht="12.75">
      <c r="G24" s="30"/>
      <c r="H24" s="30"/>
    </row>
  </sheetData>
  <sheetProtection password="CC38" sheet="1" objects="1" scenarios="1" selectLockedCells="1"/>
  <mergeCells count="4">
    <mergeCell ref="A2:D2"/>
    <mergeCell ref="A4:D4"/>
    <mergeCell ref="D7:F7"/>
    <mergeCell ref="D18:F18"/>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H13"/>
  <sheetViews>
    <sheetView showGridLines="0" showRowColHeaders="0" showOutlineSymbols="0" workbookViewId="0" topLeftCell="A1">
      <selection activeCell="D8" sqref="D8"/>
    </sheetView>
  </sheetViews>
  <sheetFormatPr defaultColWidth="9.140625" defaultRowHeight="12.75"/>
  <cols>
    <col min="1" max="1" width="24.28125" style="60" bestFit="1" customWidth="1"/>
    <col min="2" max="2" width="10.7109375" style="60" bestFit="1" customWidth="1"/>
    <col min="3" max="3" width="48.140625" style="60" bestFit="1" customWidth="1"/>
    <col min="4" max="4" width="12.00390625" style="60" bestFit="1" customWidth="1"/>
    <col min="5" max="16384" width="9.140625" style="60" customWidth="1"/>
  </cols>
  <sheetData>
    <row r="1" spans="1:4" ht="15.75">
      <c r="A1" s="58" t="s">
        <v>5</v>
      </c>
      <c r="B1" s="134"/>
      <c r="C1" s="135"/>
      <c r="D1" s="136"/>
    </row>
    <row r="2" spans="1:4" s="72" customFormat="1" ht="15">
      <c r="A2" s="219" t="s">
        <v>10</v>
      </c>
      <c r="B2" s="219"/>
      <c r="C2" s="219"/>
      <c r="D2" s="220"/>
    </row>
    <row r="3" spans="1:4" s="72" customFormat="1" ht="15">
      <c r="A3" s="137" t="s">
        <v>101</v>
      </c>
      <c r="B3" s="138"/>
      <c r="C3" s="138"/>
      <c r="D3" s="139"/>
    </row>
    <row r="4" spans="1:4" s="72" customFormat="1" ht="15">
      <c r="A4" s="221" t="s">
        <v>102</v>
      </c>
      <c r="B4" s="221"/>
      <c r="C4" s="221"/>
      <c r="D4" s="221"/>
    </row>
    <row r="5" spans="1:4" ht="15">
      <c r="A5" s="140"/>
      <c r="B5" s="140"/>
      <c r="C5" s="140"/>
      <c r="D5" s="140"/>
    </row>
    <row r="6" spans="1:8" ht="15.75">
      <c r="A6" s="141" t="s">
        <v>16</v>
      </c>
      <c r="B6" s="63" t="s">
        <v>11</v>
      </c>
      <c r="C6" s="141" t="s">
        <v>13</v>
      </c>
      <c r="D6" s="222" t="s">
        <v>12</v>
      </c>
      <c r="E6" s="223"/>
      <c r="F6" s="224"/>
      <c r="G6" s="35"/>
      <c r="H6" s="35"/>
    </row>
    <row r="7" spans="1:8" ht="15.75">
      <c r="A7" s="65"/>
      <c r="B7" s="141" t="s">
        <v>76</v>
      </c>
      <c r="C7" s="65"/>
      <c r="D7" s="142" t="s">
        <v>76</v>
      </c>
      <c r="E7" s="143" t="s">
        <v>107</v>
      </c>
      <c r="F7" s="144" t="s">
        <v>108</v>
      </c>
      <c r="G7" s="35"/>
      <c r="H7" s="35"/>
    </row>
    <row r="8" spans="1:8" ht="15">
      <c r="A8" s="145" t="s">
        <v>109</v>
      </c>
      <c r="B8" s="146">
        <v>1500</v>
      </c>
      <c r="C8" s="76" t="s">
        <v>6</v>
      </c>
      <c r="D8" s="5">
        <v>1500</v>
      </c>
      <c r="E8" s="26">
        <v>1</v>
      </c>
      <c r="F8" s="38">
        <v>6</v>
      </c>
      <c r="G8" s="31">
        <f>E8*grams_per_lb+F8*grams_per_oz</f>
        <v>623.69</v>
      </c>
      <c r="H8" s="31"/>
    </row>
    <row r="9" spans="1:8" ht="15">
      <c r="A9" s="145" t="s">
        <v>104</v>
      </c>
      <c r="B9" s="147">
        <v>0.62</v>
      </c>
      <c r="C9" s="76" t="s">
        <v>7</v>
      </c>
      <c r="D9" s="8">
        <v>0.62</v>
      </c>
      <c r="E9" s="37"/>
      <c r="F9" s="39">
        <v>0.62</v>
      </c>
      <c r="G9" s="32">
        <f>F9</f>
        <v>0.62</v>
      </c>
      <c r="H9" s="30"/>
    </row>
    <row r="10" spans="1:8" ht="15.75">
      <c r="A10" s="148" t="s">
        <v>105</v>
      </c>
      <c r="B10" s="149">
        <f>B8/(1+B9)</f>
        <v>925.9259259259259</v>
      </c>
      <c r="C10" s="150"/>
      <c r="D10" s="151">
        <f>D8/(1+D9)</f>
        <v>925.9259259259259</v>
      </c>
      <c r="E10" s="152">
        <f>INT(G10/grams_per_lb)</f>
        <v>0</v>
      </c>
      <c r="F10" s="153">
        <f>G10/grams_per_oz-E10*oz_per_lb</f>
        <v>13.580029176736995</v>
      </c>
      <c r="G10" s="36">
        <f>G8/(1+G9)</f>
        <v>384.9938271604938</v>
      </c>
      <c r="H10" s="31">
        <f>E10*grams_per_lb+F10*grams_per_oz</f>
        <v>384.9938271604938</v>
      </c>
    </row>
    <row r="11" spans="1:8" ht="15.75">
      <c r="A11" s="154" t="s">
        <v>106</v>
      </c>
      <c r="B11" s="155">
        <f>B8-B10</f>
        <v>574.0740740740741</v>
      </c>
      <c r="C11" s="156"/>
      <c r="D11" s="157">
        <f>D8-D10</f>
        <v>574.0740740740741</v>
      </c>
      <c r="E11" s="70">
        <f>INT(G11/grams_per_lb)</f>
        <v>0</v>
      </c>
      <c r="F11" s="158">
        <f>G11/grams_per_oz-E11*oz_per_lb</f>
        <v>8.41961808957694</v>
      </c>
      <c r="G11" s="36">
        <f>G8-G10</f>
        <v>238.69617283950623</v>
      </c>
      <c r="H11" s="31">
        <f>E11*grams_per_lb+F11*grams_per_oz</f>
        <v>238.69617283950623</v>
      </c>
    </row>
    <row r="12" ht="12.75">
      <c r="G12" s="34"/>
    </row>
    <row r="13" spans="1:7" ht="15">
      <c r="A13" s="159" t="s">
        <v>69</v>
      </c>
      <c r="G13" s="34"/>
    </row>
  </sheetData>
  <sheetProtection password="CC38" sheet="1" objects="1" scenarios="1" selectLockedCells="1"/>
  <mergeCells count="3">
    <mergeCell ref="A2:D2"/>
    <mergeCell ref="A4:D4"/>
    <mergeCell ref="D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71"/>
  <sheetViews>
    <sheetView showGridLines="0" showRowColHeaders="0" showOutlineSymbols="0" workbookViewId="0" topLeftCell="A1">
      <selection activeCell="H15" sqref="H15"/>
    </sheetView>
  </sheetViews>
  <sheetFormatPr defaultColWidth="9.140625" defaultRowHeight="12.75"/>
  <cols>
    <col min="1" max="1" width="16.57421875" style="60" customWidth="1"/>
    <col min="2" max="2" width="11.140625" style="59" bestFit="1" customWidth="1"/>
    <col min="3" max="3" width="8.8515625" style="59" bestFit="1" customWidth="1"/>
    <col min="4" max="4" width="9.57421875" style="59" bestFit="1" customWidth="1"/>
    <col min="5" max="5" width="11.140625" style="60" bestFit="1" customWidth="1"/>
    <col min="6" max="6" width="9.57421875" style="60" bestFit="1" customWidth="1"/>
    <col min="7" max="8" width="7.7109375" style="60" customWidth="1"/>
    <col min="9" max="9" width="11.8515625" style="60" bestFit="1" customWidth="1"/>
    <col min="10" max="10" width="72.8515625" style="60" bestFit="1" customWidth="1"/>
    <col min="11" max="14" width="7.00390625" style="60" customWidth="1"/>
    <col min="15" max="15" width="7.00390625" style="61" customWidth="1"/>
    <col min="16" max="16384" width="9.140625" style="60" customWidth="1"/>
  </cols>
  <sheetData>
    <row r="1" spans="1:12" ht="15.75">
      <c r="A1" s="58" t="s">
        <v>8</v>
      </c>
      <c r="K1" s="30"/>
      <c r="L1" s="30"/>
    </row>
    <row r="2" spans="1:12" ht="12.75">
      <c r="A2" s="62" t="s">
        <v>27</v>
      </c>
      <c r="K2" s="210"/>
      <c r="L2" s="210"/>
    </row>
    <row r="3" spans="1:12" ht="12.75">
      <c r="A3" s="62"/>
      <c r="K3" s="210"/>
      <c r="L3" s="210"/>
    </row>
    <row r="4" spans="1:13" ht="15.75">
      <c r="A4" s="115"/>
      <c r="B4" s="227" t="s">
        <v>110</v>
      </c>
      <c r="C4" s="228"/>
      <c r="D4" s="229"/>
      <c r="E4" s="230" t="s">
        <v>12</v>
      </c>
      <c r="F4" s="223"/>
      <c r="G4" s="223"/>
      <c r="H4" s="223"/>
      <c r="I4" s="224"/>
      <c r="J4" s="63" t="s">
        <v>13</v>
      </c>
      <c r="K4" s="30"/>
      <c r="L4" s="55"/>
      <c r="M4" s="35"/>
    </row>
    <row r="5" spans="1:15" ht="15.75">
      <c r="A5" s="67"/>
      <c r="C5" s="64" t="s">
        <v>34</v>
      </c>
      <c r="D5" s="65" t="s">
        <v>112</v>
      </c>
      <c r="E5" s="66"/>
      <c r="F5" s="66" t="s">
        <v>112</v>
      </c>
      <c r="G5" s="225"/>
      <c r="H5" s="226"/>
      <c r="I5" s="64" t="s">
        <v>35</v>
      </c>
      <c r="J5" s="67"/>
      <c r="K5" s="56"/>
      <c r="L5" s="30"/>
      <c r="M5" s="35"/>
      <c r="O5" s="60"/>
    </row>
    <row r="6" spans="1:15" ht="15.75">
      <c r="A6" s="69" t="s">
        <v>32</v>
      </c>
      <c r="B6" s="114" t="s">
        <v>33</v>
      </c>
      <c r="C6" s="68" t="s">
        <v>76</v>
      </c>
      <c r="D6" s="69" t="s">
        <v>111</v>
      </c>
      <c r="E6" s="68" t="s">
        <v>76</v>
      </c>
      <c r="F6" s="69" t="s">
        <v>111</v>
      </c>
      <c r="G6" s="70" t="s">
        <v>107</v>
      </c>
      <c r="H6" s="71" t="s">
        <v>108</v>
      </c>
      <c r="I6" s="64" t="s">
        <v>111</v>
      </c>
      <c r="J6" s="64"/>
      <c r="K6" s="56"/>
      <c r="L6" s="30"/>
      <c r="M6" s="35"/>
      <c r="O6" s="60"/>
    </row>
    <row r="7" spans="1:15" ht="12.75">
      <c r="A7" s="72" t="s">
        <v>36</v>
      </c>
      <c r="B7" s="73" t="s">
        <v>42</v>
      </c>
      <c r="C7" s="74">
        <v>280</v>
      </c>
      <c r="D7" s="52">
        <f>C7/$C$17</f>
        <v>0.5042654028436019</v>
      </c>
      <c r="E7" s="7">
        <v>280</v>
      </c>
      <c r="F7" s="51">
        <f>E7/$E$17</f>
        <v>0.5045045045045045</v>
      </c>
      <c r="G7" s="44">
        <v>0</v>
      </c>
      <c r="H7" s="49">
        <v>9.88</v>
      </c>
      <c r="I7" s="51">
        <f>K7/$K$17</f>
        <v>0.5043389484430832</v>
      </c>
      <c r="J7" s="76" t="s">
        <v>57</v>
      </c>
      <c r="K7" s="57">
        <f>G7*grams_per_lb+H7*grams_per_oz</f>
        <v>280.098</v>
      </c>
      <c r="L7" s="57">
        <f>G7*grams_per_lb+H7*grams_per_oz</f>
        <v>280.098</v>
      </c>
      <c r="M7" s="122">
        <f>L7-K7</f>
        <v>0</v>
      </c>
      <c r="O7" s="60"/>
    </row>
    <row r="8" spans="1:15" ht="12.75">
      <c r="A8" s="77" t="s">
        <v>46</v>
      </c>
      <c r="B8" s="78">
        <v>1.66</v>
      </c>
      <c r="C8" s="79"/>
      <c r="D8" s="80"/>
      <c r="E8" s="132">
        <v>1</v>
      </c>
      <c r="F8" s="80"/>
      <c r="G8" s="75"/>
      <c r="H8" s="133">
        <v>1</v>
      </c>
      <c r="I8" s="80"/>
      <c r="J8" s="82" t="s">
        <v>58</v>
      </c>
      <c r="K8" s="57"/>
      <c r="L8" s="123"/>
      <c r="M8" s="122"/>
      <c r="O8" s="60"/>
    </row>
    <row r="9" spans="1:15" ht="12.75">
      <c r="A9" s="83" t="s">
        <v>49</v>
      </c>
      <c r="B9" s="84"/>
      <c r="C9" s="40">
        <f>C7/(1+B8)</f>
        <v>105.26315789473684</v>
      </c>
      <c r="D9" s="52"/>
      <c r="E9" s="85">
        <f>E7/(1+E8)</f>
        <v>140</v>
      </c>
      <c r="F9" s="52"/>
      <c r="G9" s="42">
        <f>INT(K9/grams_per_lb)</f>
        <v>0</v>
      </c>
      <c r="H9" s="86">
        <f>K9/grams_per_oz-G9*oz_per_lb</f>
        <v>4.94</v>
      </c>
      <c r="I9" s="52"/>
      <c r="J9" s="82" t="s">
        <v>59</v>
      </c>
      <c r="K9" s="57">
        <f>K7/(1+H8)</f>
        <v>140.049</v>
      </c>
      <c r="L9" s="57">
        <f aca="true" t="shared" si="0" ref="L9:L17">G9*grams_per_lb+H9*grams_per_oz</f>
        <v>140.049</v>
      </c>
      <c r="M9" s="122">
        <f aca="true" t="shared" si="1" ref="M9:M18">L9-K9</f>
        <v>0</v>
      </c>
      <c r="O9" s="60"/>
    </row>
    <row r="10" spans="1:15" ht="12.75">
      <c r="A10" s="83" t="s">
        <v>50</v>
      </c>
      <c r="B10" s="84"/>
      <c r="C10" s="40">
        <f>C7-C9</f>
        <v>174.73684210526318</v>
      </c>
      <c r="D10" s="80"/>
      <c r="E10" s="85">
        <f>E7-E9</f>
        <v>140</v>
      </c>
      <c r="F10" s="80"/>
      <c r="G10" s="42">
        <f>INT(K10/grams_per_lb)</f>
        <v>0</v>
      </c>
      <c r="H10" s="86">
        <f>K10/grams_per_oz-G10*oz_per_lb</f>
        <v>4.94</v>
      </c>
      <c r="I10" s="80"/>
      <c r="J10" s="82"/>
      <c r="K10" s="57">
        <f>K7-K9</f>
        <v>140.049</v>
      </c>
      <c r="L10" s="57">
        <f t="shared" si="0"/>
        <v>140.049</v>
      </c>
      <c r="M10" s="122">
        <f t="shared" si="1"/>
        <v>0</v>
      </c>
      <c r="O10" s="60"/>
    </row>
    <row r="11" spans="1:15" ht="12.75">
      <c r="A11" s="72" t="s">
        <v>37</v>
      </c>
      <c r="B11" s="73" t="s">
        <v>124</v>
      </c>
      <c r="C11" s="79">
        <v>178</v>
      </c>
      <c r="D11" s="52">
        <f aca="true" t="shared" si="2" ref="D11:D17">C11/$C$17</f>
        <v>0.3205687203791469</v>
      </c>
      <c r="E11" s="208">
        <v>212.5</v>
      </c>
      <c r="F11" s="52">
        <f aca="true" t="shared" si="3" ref="F11:F18">E11/$E$17</f>
        <v>0.38288288288288286</v>
      </c>
      <c r="G11" s="112">
        <v>0</v>
      </c>
      <c r="H11" s="113">
        <v>7.51</v>
      </c>
      <c r="I11" s="52">
        <f aca="true" t="shared" si="4" ref="I11:I18">K11/$K$17</f>
        <v>0.38335885655946916</v>
      </c>
      <c r="J11" s="87"/>
      <c r="K11" s="57">
        <f>G11*grams_per_lb+H11*grams_per_oz</f>
        <v>212.9085</v>
      </c>
      <c r="L11" s="57">
        <f t="shared" si="0"/>
        <v>212.9085</v>
      </c>
      <c r="M11" s="122">
        <f t="shared" si="1"/>
        <v>0</v>
      </c>
      <c r="O11" s="60"/>
    </row>
    <row r="12" spans="1:15" ht="12.75">
      <c r="A12" s="72" t="s">
        <v>38</v>
      </c>
      <c r="B12" s="73" t="s">
        <v>43</v>
      </c>
      <c r="C12" s="79">
        <v>18</v>
      </c>
      <c r="D12" s="52">
        <f t="shared" si="2"/>
        <v>0.032417061611374406</v>
      </c>
      <c r="E12" s="7">
        <v>18</v>
      </c>
      <c r="F12" s="52">
        <f t="shared" si="3"/>
        <v>0.032432432432432434</v>
      </c>
      <c r="G12" s="112">
        <v>0</v>
      </c>
      <c r="H12" s="113">
        <v>0.635</v>
      </c>
      <c r="I12" s="52">
        <f t="shared" si="4"/>
        <v>0.03241449719244513</v>
      </c>
      <c r="J12" s="82"/>
      <c r="K12" s="57">
        <f>G12*grams_per_lb+H12*grams_per_oz</f>
        <v>18.00225</v>
      </c>
      <c r="L12" s="57">
        <f t="shared" si="0"/>
        <v>18.00225</v>
      </c>
      <c r="M12" s="122">
        <f t="shared" si="1"/>
        <v>0</v>
      </c>
      <c r="O12" s="60"/>
    </row>
    <row r="13" spans="1:15" ht="12.75">
      <c r="A13" s="72" t="s">
        <v>39</v>
      </c>
      <c r="B13" s="73" t="s">
        <v>44</v>
      </c>
      <c r="C13" s="79">
        <v>6.5</v>
      </c>
      <c r="D13" s="52">
        <f t="shared" si="2"/>
        <v>0.011706161137440758</v>
      </c>
      <c r="E13" s="7">
        <v>6.5</v>
      </c>
      <c r="F13" s="52">
        <f t="shared" si="3"/>
        <v>0.011711711711711712</v>
      </c>
      <c r="G13" s="112">
        <v>0</v>
      </c>
      <c r="H13" s="113">
        <v>0.23</v>
      </c>
      <c r="I13" s="52">
        <f t="shared" si="4"/>
        <v>0.01174068402246044</v>
      </c>
      <c r="J13" s="82"/>
      <c r="K13" s="57">
        <f>G13*grams_per_lb+H13*grams_per_oz</f>
        <v>6.5205</v>
      </c>
      <c r="L13" s="57">
        <f t="shared" si="0"/>
        <v>6.5205</v>
      </c>
      <c r="M13" s="122">
        <f t="shared" si="1"/>
        <v>0</v>
      </c>
      <c r="O13" s="60"/>
    </row>
    <row r="14" spans="1:15" ht="12.75">
      <c r="A14" s="72" t="s">
        <v>40</v>
      </c>
      <c r="B14" s="73" t="s">
        <v>42</v>
      </c>
      <c r="C14" s="79">
        <v>150</v>
      </c>
      <c r="D14" s="52">
        <f t="shared" si="2"/>
        <v>0.2701421800947867</v>
      </c>
      <c r="E14" s="7">
        <v>138</v>
      </c>
      <c r="F14" s="52">
        <f t="shared" si="3"/>
        <v>0.24864864864864866</v>
      </c>
      <c r="G14" s="112">
        <v>0</v>
      </c>
      <c r="H14" s="113">
        <v>4.87</v>
      </c>
      <c r="I14" s="52">
        <f t="shared" si="4"/>
        <v>0.24859622256253194</v>
      </c>
      <c r="J14" s="82"/>
      <c r="K14" s="57">
        <f>G14*grams_per_lb+H14*grams_per_oz</f>
        <v>138.0645</v>
      </c>
      <c r="L14" s="57">
        <f t="shared" si="0"/>
        <v>138.0645</v>
      </c>
      <c r="M14" s="122">
        <f t="shared" si="1"/>
        <v>0</v>
      </c>
      <c r="O14" s="60"/>
    </row>
    <row r="15" spans="1:15" ht="13.5" thickBot="1">
      <c r="A15" s="88" t="s">
        <v>41</v>
      </c>
      <c r="B15" s="89" t="s">
        <v>45</v>
      </c>
      <c r="C15" s="90">
        <v>300</v>
      </c>
      <c r="D15" s="48">
        <f t="shared" si="2"/>
        <v>0.5402843601895734</v>
      </c>
      <c r="E15" s="45">
        <v>277</v>
      </c>
      <c r="F15" s="48">
        <f t="shared" si="3"/>
        <v>0.4990990990990991</v>
      </c>
      <c r="G15" s="45">
        <v>0</v>
      </c>
      <c r="H15" s="50">
        <v>9.78</v>
      </c>
      <c r="I15" s="48">
        <f t="shared" si="4"/>
        <v>0.4992343032159265</v>
      </c>
      <c r="J15" s="91"/>
      <c r="K15" s="57">
        <f>G15*grams_per_lb+H15*grams_per_oz</f>
        <v>277.263</v>
      </c>
      <c r="L15" s="57">
        <f t="shared" si="0"/>
        <v>277.263</v>
      </c>
      <c r="M15" s="122">
        <f t="shared" si="1"/>
        <v>0</v>
      </c>
      <c r="O15" s="60"/>
    </row>
    <row r="16" spans="1:15" ht="12.75">
      <c r="A16" s="9" t="s">
        <v>70</v>
      </c>
      <c r="B16" s="10"/>
      <c r="C16" s="40">
        <f>C7+C11+C12+C13+C14+C15</f>
        <v>932.5</v>
      </c>
      <c r="D16" s="13">
        <f>C16/$C$17</f>
        <v>1.679383886255924</v>
      </c>
      <c r="E16" s="40">
        <f>E7+E11+E12+E13+E14+E15</f>
        <v>932</v>
      </c>
      <c r="F16" s="13">
        <f t="shared" si="3"/>
        <v>1.6792792792792792</v>
      </c>
      <c r="G16" s="42">
        <f>INT(K16/grams_per_lb)</f>
        <v>2</v>
      </c>
      <c r="H16" s="86">
        <f>K16/grams_per_oz-G16*oz_per_lb</f>
        <v>0.904999999999994</v>
      </c>
      <c r="I16" s="52">
        <f t="shared" si="4"/>
        <v>1.6796835119959161</v>
      </c>
      <c r="J16" s="82" t="s">
        <v>60</v>
      </c>
      <c r="K16" s="57">
        <f>K7+K11+K12+K13+K14+K15</f>
        <v>932.8567499999999</v>
      </c>
      <c r="L16" s="57">
        <f t="shared" si="0"/>
        <v>932.8367499999998</v>
      </c>
      <c r="M16" s="122">
        <f t="shared" si="1"/>
        <v>-0.020000000000095497</v>
      </c>
      <c r="O16" s="60"/>
    </row>
    <row r="17" spans="1:13" s="92" customFormat="1" ht="12.75">
      <c r="A17" s="11" t="s">
        <v>47</v>
      </c>
      <c r="B17" s="12"/>
      <c r="C17" s="40">
        <f>C15+C14+C9</f>
        <v>555.2631578947369</v>
      </c>
      <c r="D17" s="13">
        <f t="shared" si="2"/>
        <v>1</v>
      </c>
      <c r="E17" s="40">
        <f>E15+E14+E9</f>
        <v>555</v>
      </c>
      <c r="F17" s="14">
        <f t="shared" si="3"/>
        <v>1</v>
      </c>
      <c r="G17" s="42">
        <f>INT(K17/grams_per_lb)</f>
        <v>1</v>
      </c>
      <c r="H17" s="86">
        <f>K17/grams_per_oz-G17*oz_per_lb</f>
        <v>3.5899999999999963</v>
      </c>
      <c r="I17" s="52">
        <f t="shared" si="4"/>
        <v>1</v>
      </c>
      <c r="J17" s="82" t="s">
        <v>54</v>
      </c>
      <c r="K17" s="123">
        <f>K15+K14+K9</f>
        <v>555.3765</v>
      </c>
      <c r="L17" s="57">
        <f t="shared" si="0"/>
        <v>555.3664999999999</v>
      </c>
      <c r="M17" s="122">
        <f t="shared" si="1"/>
        <v>-0.010000000000104592</v>
      </c>
    </row>
    <row r="18" spans="1:13" s="92" customFormat="1" ht="12.75">
      <c r="A18" s="15" t="s">
        <v>48</v>
      </c>
      <c r="B18" s="16"/>
      <c r="C18" s="41">
        <f>C10+C11</f>
        <v>352.7368421052632</v>
      </c>
      <c r="D18" s="17">
        <f>C18/$C$17</f>
        <v>0.635260663507109</v>
      </c>
      <c r="E18" s="41">
        <f>E10+E11</f>
        <v>352.5</v>
      </c>
      <c r="F18" s="17">
        <f t="shared" si="3"/>
        <v>0.6351351351351351</v>
      </c>
      <c r="G18" s="43">
        <f>INT(K18/grams_per_lb)</f>
        <v>0</v>
      </c>
      <c r="H18" s="209">
        <f>K18/grams_per_oz-G18*oz_per_lb</f>
        <v>12.45</v>
      </c>
      <c r="I18" s="47">
        <f t="shared" si="4"/>
        <v>0.6355283307810107</v>
      </c>
      <c r="J18" s="93" t="s">
        <v>53</v>
      </c>
      <c r="K18" s="57">
        <f>K10+K11</f>
        <v>352.9575</v>
      </c>
      <c r="L18" s="57">
        <f>G18*grams_per_lb+H18*grams_per_oz</f>
        <v>352.9575</v>
      </c>
      <c r="M18" s="122">
        <f t="shared" si="1"/>
        <v>0</v>
      </c>
    </row>
    <row r="19" spans="2:15" s="92" customFormat="1" ht="12.75">
      <c r="B19" s="94"/>
      <c r="C19" s="94"/>
      <c r="D19" s="94"/>
      <c r="G19" s="14"/>
      <c r="H19" s="14"/>
      <c r="I19" s="14"/>
      <c r="J19" s="14"/>
      <c r="K19" s="121"/>
      <c r="L19" s="121"/>
      <c r="M19" s="121"/>
      <c r="O19" s="95"/>
    </row>
    <row r="20" spans="1:15" s="98" customFormat="1" ht="12.75" customHeight="1">
      <c r="A20" s="96" t="s">
        <v>113</v>
      </c>
      <c r="B20" s="97"/>
      <c r="C20" s="97"/>
      <c r="D20" s="97"/>
      <c r="G20" s="99"/>
      <c r="H20" s="99"/>
      <c r="I20" s="99"/>
      <c r="J20" s="99"/>
      <c r="K20" s="99"/>
      <c r="L20" s="99"/>
      <c r="M20" s="99"/>
      <c r="O20" s="100"/>
    </row>
    <row r="21" spans="1:15" s="98" customFormat="1" ht="12.75" customHeight="1">
      <c r="A21" s="101"/>
      <c r="B21" s="97"/>
      <c r="C21" s="97"/>
      <c r="D21" s="97"/>
      <c r="G21" s="99"/>
      <c r="H21" s="99"/>
      <c r="I21" s="99"/>
      <c r="J21" s="99"/>
      <c r="K21" s="99"/>
      <c r="L21" s="99"/>
      <c r="M21" s="99"/>
      <c r="O21" s="100"/>
    </row>
    <row r="22" spans="1:15" s="98" customFormat="1" ht="15">
      <c r="A22" s="124" t="s">
        <v>55</v>
      </c>
      <c r="B22" s="102"/>
      <c r="C22" s="102"/>
      <c r="D22" s="102"/>
      <c r="E22" s="102"/>
      <c r="F22" s="102"/>
      <c r="G22" s="102"/>
      <c r="H22" s="102"/>
      <c r="I22" s="102"/>
      <c r="J22" s="102"/>
      <c r="O22" s="100"/>
    </row>
    <row r="23" spans="1:15" s="98" customFormat="1" ht="15">
      <c r="A23" s="125" t="s">
        <v>56</v>
      </c>
      <c r="B23" s="59"/>
      <c r="C23" s="59"/>
      <c r="D23" s="59"/>
      <c r="E23" s="102"/>
      <c r="F23" s="102"/>
      <c r="G23" s="102"/>
      <c r="H23" s="102"/>
      <c r="I23" s="102"/>
      <c r="J23" s="102"/>
      <c r="O23" s="100"/>
    </row>
    <row r="24" spans="1:15" s="98" customFormat="1" ht="15">
      <c r="A24" s="125" t="s">
        <v>61</v>
      </c>
      <c r="B24" s="59"/>
      <c r="C24" s="59"/>
      <c r="D24" s="59"/>
      <c r="E24" s="102"/>
      <c r="F24" s="102"/>
      <c r="G24" s="102"/>
      <c r="H24" s="102"/>
      <c r="I24" s="102"/>
      <c r="J24" s="102"/>
      <c r="O24" s="100"/>
    </row>
    <row r="25" spans="1:15" s="98" customFormat="1" ht="15">
      <c r="A25" s="125" t="s">
        <v>62</v>
      </c>
      <c r="B25" s="59"/>
      <c r="C25" s="59"/>
      <c r="D25" s="59"/>
      <c r="E25" s="102"/>
      <c r="F25" s="102"/>
      <c r="G25" s="102"/>
      <c r="H25" s="102"/>
      <c r="I25" s="102"/>
      <c r="J25" s="102"/>
      <c r="O25" s="100"/>
    </row>
    <row r="26" spans="1:15" s="98" customFormat="1" ht="15">
      <c r="A26" s="125" t="s">
        <v>63</v>
      </c>
      <c r="B26" s="59"/>
      <c r="C26" s="59"/>
      <c r="D26" s="59"/>
      <c r="E26" s="102"/>
      <c r="F26" s="102"/>
      <c r="G26" s="102"/>
      <c r="H26" s="102"/>
      <c r="I26" s="102"/>
      <c r="J26" s="102"/>
      <c r="O26" s="100"/>
    </row>
    <row r="27" spans="1:15" s="98" customFormat="1" ht="15">
      <c r="A27" s="126"/>
      <c r="B27" s="59"/>
      <c r="C27" s="59"/>
      <c r="D27" s="59"/>
      <c r="E27" s="102"/>
      <c r="F27" s="102"/>
      <c r="G27" s="102"/>
      <c r="H27" s="102"/>
      <c r="I27" s="102"/>
      <c r="J27" s="102"/>
      <c r="O27" s="100"/>
    </row>
    <row r="28" spans="1:15" s="98" customFormat="1" ht="15">
      <c r="A28" s="124" t="s">
        <v>64</v>
      </c>
      <c r="B28" s="59"/>
      <c r="C28" s="59"/>
      <c r="D28" s="59"/>
      <c r="E28" s="102"/>
      <c r="F28" s="102"/>
      <c r="G28" s="102"/>
      <c r="H28" s="102"/>
      <c r="I28" s="102"/>
      <c r="J28" s="102"/>
      <c r="O28" s="100"/>
    </row>
    <row r="29" spans="1:15" s="98" customFormat="1" ht="15">
      <c r="A29" s="124" t="s">
        <v>120</v>
      </c>
      <c r="B29" s="59"/>
      <c r="C29" s="59"/>
      <c r="D29" s="59"/>
      <c r="E29" s="102"/>
      <c r="F29" s="102"/>
      <c r="G29" s="102"/>
      <c r="H29" s="102"/>
      <c r="I29" s="102"/>
      <c r="J29" s="102"/>
      <c r="O29" s="100"/>
    </row>
    <row r="30" spans="1:15" s="98" customFormat="1" ht="15">
      <c r="A30" s="124" t="s">
        <v>121</v>
      </c>
      <c r="B30" s="59"/>
      <c r="C30" s="59"/>
      <c r="D30" s="59"/>
      <c r="E30" s="102"/>
      <c r="F30" s="102"/>
      <c r="G30" s="102"/>
      <c r="H30" s="102"/>
      <c r="I30" s="102"/>
      <c r="J30" s="102"/>
      <c r="O30" s="100"/>
    </row>
    <row r="31" spans="1:15" s="98" customFormat="1" ht="15">
      <c r="A31" s="124" t="s">
        <v>65</v>
      </c>
      <c r="B31" s="59"/>
      <c r="C31" s="59"/>
      <c r="D31" s="59"/>
      <c r="E31" s="102"/>
      <c r="F31" s="102"/>
      <c r="G31" s="102"/>
      <c r="H31" s="102"/>
      <c r="I31" s="102"/>
      <c r="J31" s="102"/>
      <c r="O31" s="100"/>
    </row>
    <row r="32" spans="1:15" s="98" customFormat="1" ht="15">
      <c r="A32" s="127"/>
      <c r="B32" s="59"/>
      <c r="C32" s="59"/>
      <c r="D32" s="59"/>
      <c r="E32" s="102"/>
      <c r="F32" s="102"/>
      <c r="G32" s="102"/>
      <c r="H32" s="102"/>
      <c r="I32" s="102"/>
      <c r="J32" s="102"/>
      <c r="O32" s="100"/>
    </row>
    <row r="33" spans="1:15" s="98" customFormat="1" ht="15">
      <c r="A33" s="128" t="s">
        <v>114</v>
      </c>
      <c r="B33" s="102"/>
      <c r="C33" s="102"/>
      <c r="D33" s="102"/>
      <c r="E33" s="102"/>
      <c r="F33" s="102"/>
      <c r="G33" s="102"/>
      <c r="H33" s="102"/>
      <c r="I33" s="102"/>
      <c r="J33" s="102"/>
      <c r="N33" s="103"/>
      <c r="O33" s="103"/>
    </row>
    <row r="34" spans="1:15" s="98" customFormat="1" ht="15">
      <c r="A34" s="128" t="s">
        <v>115</v>
      </c>
      <c r="B34" s="102"/>
      <c r="C34" s="102"/>
      <c r="D34" s="102"/>
      <c r="E34" s="102"/>
      <c r="F34" s="102"/>
      <c r="G34" s="102"/>
      <c r="H34" s="102"/>
      <c r="I34" s="102"/>
      <c r="J34" s="102"/>
      <c r="N34" s="103"/>
      <c r="O34" s="103"/>
    </row>
    <row r="35" spans="1:15" s="98" customFormat="1" ht="15">
      <c r="A35" s="129"/>
      <c r="B35" s="104"/>
      <c r="C35" s="104"/>
      <c r="D35" s="104"/>
      <c r="E35" s="104"/>
      <c r="F35" s="104"/>
      <c r="G35" s="104"/>
      <c r="H35" s="104"/>
      <c r="I35" s="104"/>
      <c r="J35" s="104"/>
      <c r="K35" s="103"/>
      <c r="L35" s="103"/>
      <c r="M35" s="103"/>
      <c r="N35" s="103"/>
      <c r="O35" s="105"/>
    </row>
    <row r="36" spans="1:15" s="98" customFormat="1" ht="15">
      <c r="A36" s="130" t="s">
        <v>116</v>
      </c>
      <c r="B36" s="104"/>
      <c r="C36" s="104"/>
      <c r="D36" s="104"/>
      <c r="E36" s="104"/>
      <c r="F36" s="104"/>
      <c r="G36" s="104"/>
      <c r="H36" s="104"/>
      <c r="I36" s="104"/>
      <c r="J36" s="104"/>
      <c r="K36" s="103"/>
      <c r="L36" s="103"/>
      <c r="M36" s="103"/>
      <c r="N36" s="103"/>
      <c r="O36" s="103"/>
    </row>
    <row r="37" spans="1:15" s="98" customFormat="1" ht="15">
      <c r="A37" s="128" t="s">
        <v>117</v>
      </c>
      <c r="B37" s="104"/>
      <c r="C37" s="104"/>
      <c r="D37" s="104"/>
      <c r="E37" s="104"/>
      <c r="F37" s="104"/>
      <c r="G37" s="104"/>
      <c r="H37" s="104"/>
      <c r="I37" s="104"/>
      <c r="J37" s="104"/>
      <c r="K37" s="103"/>
      <c r="L37" s="103"/>
      <c r="M37" s="103"/>
      <c r="N37" s="103"/>
      <c r="O37" s="103"/>
    </row>
    <row r="38" spans="1:15" s="98" customFormat="1" ht="15">
      <c r="A38" s="128" t="s">
        <v>118</v>
      </c>
      <c r="B38" s="104"/>
      <c r="C38" s="104"/>
      <c r="D38" s="104"/>
      <c r="E38" s="104"/>
      <c r="F38" s="104"/>
      <c r="G38" s="104"/>
      <c r="H38" s="104"/>
      <c r="I38" s="104"/>
      <c r="J38" s="104"/>
      <c r="K38" s="103"/>
      <c r="L38" s="103"/>
      <c r="M38" s="103"/>
      <c r="N38" s="103"/>
      <c r="O38" s="103"/>
    </row>
    <row r="39" spans="1:15" s="98" customFormat="1" ht="15">
      <c r="A39" s="128" t="s">
        <v>119</v>
      </c>
      <c r="B39" s="104"/>
      <c r="C39" s="104"/>
      <c r="D39" s="104"/>
      <c r="E39" s="104"/>
      <c r="F39" s="104"/>
      <c r="G39" s="104"/>
      <c r="H39" s="104"/>
      <c r="I39" s="104"/>
      <c r="J39" s="104"/>
      <c r="K39" s="103"/>
      <c r="L39" s="103"/>
      <c r="M39" s="103"/>
      <c r="N39" s="103"/>
      <c r="O39" s="103"/>
    </row>
    <row r="40" spans="1:15" s="98" customFormat="1" ht="12.75">
      <c r="A40" s="131"/>
      <c r="B40" s="59"/>
      <c r="C40" s="59"/>
      <c r="D40" s="59"/>
      <c r="E40" s="102"/>
      <c r="F40" s="102"/>
      <c r="G40" s="104"/>
      <c r="H40" s="104"/>
      <c r="I40" s="104"/>
      <c r="J40" s="104"/>
      <c r="K40" s="103"/>
      <c r="L40" s="103"/>
      <c r="M40" s="103"/>
      <c r="O40" s="100"/>
    </row>
    <row r="41" spans="1:15" s="98" customFormat="1" ht="15">
      <c r="A41" s="130" t="s">
        <v>122</v>
      </c>
      <c r="B41" s="106"/>
      <c r="C41" s="106"/>
      <c r="D41" s="106"/>
      <c r="E41" s="106"/>
      <c r="F41" s="106"/>
      <c r="G41" s="102"/>
      <c r="H41" s="102"/>
      <c r="I41" s="102"/>
      <c r="J41" s="102"/>
      <c r="N41" s="107"/>
      <c r="O41" s="107"/>
    </row>
    <row r="42" spans="1:15" s="98" customFormat="1" ht="15">
      <c r="A42" s="130" t="s">
        <v>123</v>
      </c>
      <c r="B42" s="106"/>
      <c r="C42" s="106"/>
      <c r="D42" s="106"/>
      <c r="E42" s="106"/>
      <c r="F42" s="106"/>
      <c r="G42" s="102"/>
      <c r="H42" s="102"/>
      <c r="I42" s="102"/>
      <c r="J42" s="102"/>
      <c r="N42" s="107"/>
      <c r="O42" s="107"/>
    </row>
    <row r="43" spans="1:15" s="98" customFormat="1" ht="12.75">
      <c r="A43" s="131"/>
      <c r="B43" s="59"/>
      <c r="C43" s="59"/>
      <c r="D43" s="59"/>
      <c r="E43" s="102"/>
      <c r="F43" s="102"/>
      <c r="G43" s="106"/>
      <c r="H43" s="106"/>
      <c r="I43" s="106"/>
      <c r="J43" s="106"/>
      <c r="K43" s="107"/>
      <c r="L43" s="107"/>
      <c r="M43" s="107"/>
      <c r="O43" s="100"/>
    </row>
    <row r="44" spans="1:15" s="98" customFormat="1" ht="15.75">
      <c r="A44" s="124" t="s">
        <v>66</v>
      </c>
      <c r="B44" s="97"/>
      <c r="C44" s="97"/>
      <c r="D44" s="97"/>
      <c r="H44" s="108"/>
      <c r="I44" s="109"/>
      <c r="J44" s="108"/>
      <c r="O44" s="100"/>
    </row>
    <row r="45" spans="2:15" s="98" customFormat="1" ht="12.75" customHeight="1">
      <c r="B45" s="97"/>
      <c r="C45" s="97"/>
      <c r="D45" s="97"/>
      <c r="H45" s="108"/>
      <c r="I45" s="109"/>
      <c r="J45" s="108"/>
      <c r="O45" s="100"/>
    </row>
    <row r="46" spans="1:10" ht="12.75">
      <c r="A46" s="102"/>
      <c r="H46" s="110"/>
      <c r="I46" s="81"/>
      <c r="J46" s="110"/>
    </row>
    <row r="47" spans="1:10" ht="12.75">
      <c r="A47" s="102"/>
      <c r="H47" s="110"/>
      <c r="I47" s="111"/>
      <c r="J47" s="110"/>
    </row>
    <row r="48" spans="1:10" ht="12.75">
      <c r="A48" s="102"/>
      <c r="H48" s="110"/>
      <c r="I48" s="53"/>
      <c r="J48" s="110"/>
    </row>
    <row r="49" spans="1:10" ht="12.75">
      <c r="A49" s="102"/>
      <c r="H49" s="110"/>
      <c r="I49" s="53"/>
      <c r="J49" s="110"/>
    </row>
    <row r="50" spans="1:10" ht="12.75">
      <c r="A50" s="102"/>
      <c r="H50" s="110"/>
      <c r="I50" s="81"/>
      <c r="J50" s="110"/>
    </row>
    <row r="51" spans="1:10" ht="12.75">
      <c r="A51" s="102"/>
      <c r="H51" s="110"/>
      <c r="I51" s="81"/>
      <c r="J51" s="110"/>
    </row>
    <row r="52" spans="1:10" ht="12.75">
      <c r="A52" s="102"/>
      <c r="H52" s="110"/>
      <c r="I52" s="81"/>
      <c r="J52" s="110"/>
    </row>
    <row r="53" spans="1:10" ht="12.75">
      <c r="A53" s="102"/>
      <c r="H53" s="110"/>
      <c r="I53" s="81"/>
      <c r="J53" s="110"/>
    </row>
    <row r="54" spans="1:10" ht="12.75">
      <c r="A54" s="102"/>
      <c r="H54" s="110"/>
      <c r="I54" s="81"/>
      <c r="J54" s="110"/>
    </row>
    <row r="55" spans="1:10" ht="12.75">
      <c r="A55" s="102"/>
      <c r="H55" s="110"/>
      <c r="I55" s="10"/>
      <c r="J55" s="110"/>
    </row>
    <row r="56" spans="1:10" ht="12.75">
      <c r="A56" s="102"/>
      <c r="H56" s="110"/>
      <c r="I56" s="54"/>
      <c r="J56" s="110"/>
    </row>
    <row r="57" spans="1:10" ht="12.75">
      <c r="A57" s="102"/>
      <c r="H57" s="110"/>
      <c r="I57" s="54"/>
      <c r="J57" s="110"/>
    </row>
    <row r="58" spans="1:10" ht="12.75">
      <c r="A58" s="102"/>
      <c r="H58" s="110"/>
      <c r="I58" s="110"/>
      <c r="J58" s="110"/>
    </row>
    <row r="59" spans="1:10" ht="12.75">
      <c r="A59" s="102"/>
      <c r="H59" s="110"/>
      <c r="I59" s="110"/>
      <c r="J59" s="110"/>
    </row>
    <row r="60" spans="8:10" ht="12.75">
      <c r="H60" s="110"/>
      <c r="I60" s="110"/>
      <c r="J60" s="110"/>
    </row>
    <row r="61" spans="8:10" ht="12.75">
      <c r="H61" s="110"/>
      <c r="I61" s="110"/>
      <c r="J61" s="110"/>
    </row>
    <row r="62" spans="8:10" ht="12.75">
      <c r="H62" s="110"/>
      <c r="I62" s="110"/>
      <c r="J62" s="110"/>
    </row>
    <row r="63" spans="8:10" ht="12.75">
      <c r="H63" s="110"/>
      <c r="I63" s="110"/>
      <c r="J63" s="110"/>
    </row>
    <row r="64" spans="8:10" ht="12.75">
      <c r="H64" s="110"/>
      <c r="I64" s="110"/>
      <c r="J64" s="110"/>
    </row>
    <row r="65" spans="8:10" ht="12.75">
      <c r="H65" s="110"/>
      <c r="I65" s="110"/>
      <c r="J65" s="110"/>
    </row>
    <row r="66" spans="8:10" ht="12.75">
      <c r="H66" s="110"/>
      <c r="I66" s="110"/>
      <c r="J66" s="110"/>
    </row>
    <row r="67" spans="8:10" ht="12.75">
      <c r="H67" s="110"/>
      <c r="I67" s="110"/>
      <c r="J67" s="110"/>
    </row>
    <row r="68" spans="8:10" ht="12.75">
      <c r="H68" s="110"/>
      <c r="I68" s="110"/>
      <c r="J68" s="110"/>
    </row>
    <row r="69" spans="8:10" ht="12.75">
      <c r="H69" s="110"/>
      <c r="I69" s="110"/>
      <c r="J69" s="110"/>
    </row>
    <row r="70" spans="8:10" ht="12.75">
      <c r="H70" s="110"/>
      <c r="I70" s="110"/>
      <c r="J70" s="110"/>
    </row>
    <row r="71" spans="8:10" ht="12.75">
      <c r="H71" s="110"/>
      <c r="I71" s="110"/>
      <c r="J71" s="110"/>
    </row>
  </sheetData>
  <sheetProtection password="CC38" sheet="1" objects="1" scenarios="1" selectLockedCells="1"/>
  <mergeCells count="3">
    <mergeCell ref="G5:H5"/>
    <mergeCell ref="B4:D4"/>
    <mergeCell ref="E4:I4"/>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B16"/>
  <sheetViews>
    <sheetView showGridLines="0" showOutlineSymbols="0" workbookViewId="0" topLeftCell="A1">
      <selection activeCell="A16" sqref="A16"/>
    </sheetView>
  </sheetViews>
  <sheetFormatPr defaultColWidth="9.140625" defaultRowHeight="12.75"/>
  <cols>
    <col min="1" max="1" width="40.28125" style="0" customWidth="1"/>
    <col min="2" max="2" width="42.28125" style="0" bestFit="1" customWidth="1"/>
  </cols>
  <sheetData>
    <row r="1" ht="15.75">
      <c r="A1" s="2" t="s">
        <v>25</v>
      </c>
    </row>
    <row r="2" ht="15.75">
      <c r="A2" s="2"/>
    </row>
    <row r="3" spans="1:2" s="1" customFormat="1" ht="15.75">
      <c r="A3" s="2" t="s">
        <v>20</v>
      </c>
      <c r="B3" s="18" t="s">
        <v>13</v>
      </c>
    </row>
    <row r="4" spans="1:2" ht="12.75">
      <c r="A4" s="4" t="s">
        <v>96</v>
      </c>
      <c r="B4" s="3" t="s">
        <v>21</v>
      </c>
    </row>
    <row r="5" spans="1:2" ht="12.75">
      <c r="A5" s="4" t="s">
        <v>77</v>
      </c>
      <c r="B5" s="3" t="s">
        <v>92</v>
      </c>
    </row>
    <row r="6" spans="1:2" ht="12.75">
      <c r="A6" s="4" t="s">
        <v>97</v>
      </c>
      <c r="B6" s="3" t="s">
        <v>95</v>
      </c>
    </row>
    <row r="7" spans="1:2" ht="12.75">
      <c r="A7" s="4" t="s">
        <v>98</v>
      </c>
      <c r="B7" s="3" t="s">
        <v>19</v>
      </c>
    </row>
    <row r="8" spans="1:2" ht="12.75">
      <c r="A8" s="4" t="s">
        <v>99</v>
      </c>
      <c r="B8" s="3" t="s">
        <v>93</v>
      </c>
    </row>
    <row r="9" spans="1:2" ht="12.75">
      <c r="A9" s="4" t="s">
        <v>100</v>
      </c>
      <c r="B9" s="3" t="s">
        <v>94</v>
      </c>
    </row>
    <row r="12" spans="1:2" ht="15.75">
      <c r="A12" s="2" t="s">
        <v>78</v>
      </c>
      <c r="B12" s="18" t="s">
        <v>13</v>
      </c>
    </row>
    <row r="13" spans="1:2" ht="12.75">
      <c r="A13" s="4" t="s">
        <v>79</v>
      </c>
      <c r="B13" s="19">
        <v>453.59</v>
      </c>
    </row>
    <row r="14" spans="1:2" ht="12.75">
      <c r="A14" s="4" t="s">
        <v>80</v>
      </c>
      <c r="B14" s="19">
        <v>28.35</v>
      </c>
    </row>
    <row r="15" spans="1:2" ht="12.75">
      <c r="A15" s="4" t="s">
        <v>81</v>
      </c>
      <c r="B15" s="19">
        <v>16</v>
      </c>
    </row>
    <row r="16" ht="12.75">
      <c r="A16" s="20"/>
    </row>
  </sheetData>
  <sheetProtection password="CC38" sheet="1" objects="1" scenarios="1" selectLockedCells="1"/>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C12"/>
  <sheetViews>
    <sheetView showGridLines="0" showRowColHeaders="0" tabSelected="1" showOutlineSymbols="0" workbookViewId="0" topLeftCell="A1">
      <selection activeCell="B12" sqref="B12"/>
    </sheetView>
  </sheetViews>
  <sheetFormatPr defaultColWidth="9.140625" defaultRowHeight="12.75"/>
  <cols>
    <col min="1" max="1" width="26.57421875" style="60" bestFit="1" customWidth="1"/>
    <col min="2" max="2" width="37.00390625" style="60" customWidth="1"/>
    <col min="3" max="16384" width="9.140625" style="60" customWidth="1"/>
  </cols>
  <sheetData>
    <row r="1" spans="1:2" ht="15.75">
      <c r="A1" s="117" t="s">
        <v>18</v>
      </c>
      <c r="B1" s="62" t="s">
        <v>126</v>
      </c>
    </row>
    <row r="2" spans="1:2" ht="15.75">
      <c r="A2" s="117" t="s">
        <v>28</v>
      </c>
      <c r="B2" s="62" t="s">
        <v>125</v>
      </c>
    </row>
    <row r="3" spans="1:2" ht="15.75">
      <c r="A3" s="117" t="s">
        <v>17</v>
      </c>
      <c r="B3" s="62" t="s">
        <v>83</v>
      </c>
    </row>
    <row r="4" spans="1:3" ht="15.75">
      <c r="A4" s="117" t="s">
        <v>26</v>
      </c>
      <c r="B4" s="62" t="s">
        <v>31</v>
      </c>
      <c r="C4" s="118" t="s">
        <v>73</v>
      </c>
    </row>
    <row r="5" spans="2:3" ht="12.75">
      <c r="B5" s="62" t="s">
        <v>29</v>
      </c>
      <c r="C5" s="118" t="s">
        <v>74</v>
      </c>
    </row>
    <row r="7" spans="1:2" ht="15.75">
      <c r="A7" s="117" t="s">
        <v>30</v>
      </c>
      <c r="B7" s="119" t="s">
        <v>82</v>
      </c>
    </row>
    <row r="9" spans="1:2" ht="15.75">
      <c r="A9" s="117" t="s">
        <v>71</v>
      </c>
      <c r="B9" s="120" t="s">
        <v>72</v>
      </c>
    </row>
    <row r="10" ht="12.75">
      <c r="B10" s="120" t="s">
        <v>75</v>
      </c>
    </row>
    <row r="12" spans="1:2" ht="15.75">
      <c r="A12" s="117"/>
      <c r="B12" s="20"/>
    </row>
  </sheetData>
  <sheetProtection password="CC38" sheet="1" objects="1" scenarios="1" selectLockedCells="1"/>
  <hyperlinks>
    <hyperlink ref="C5" r:id="rId1" display="http://teresal.proboards84.com"/>
    <hyperlink ref="C4" r:id="rId2" display="http://northwestsourdough.com"/>
  </hyperlinks>
  <printOptions/>
  <pageMargins left="0.75" right="0.75" top="1" bottom="1" header="0.5" footer="0.5"/>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RKG</cp:lastModifiedBy>
  <dcterms:created xsi:type="dcterms:W3CDTF">1996-10-14T23:33:28Z</dcterms:created>
  <dcterms:modified xsi:type="dcterms:W3CDTF">2008-05-28T04:15:09Z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